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<sst xmlns="http://schemas.openxmlformats.org/spreadsheetml/2006/main" count="136" uniqueCount="136">
  <si>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</si>
  <si>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</si>
  <si>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</si>
  <si>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</si>
  <si>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</si>
  <si>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</si>
  <si>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</si>
  <si>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</si>
  <si>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</si>
  <si>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</si>
  <si>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</si>
  <si>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</si>
  <si>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</si>
  <si>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</si>
  <si>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</si>
  <si>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</si>
  <si>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</si>
  <si>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</si>
  <si>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</si>
  <si>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</si>
  <si>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</si>
  <si>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</si>
  <si>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</si>
  <si>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</si>
  <si>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</si>
  <si>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</si>
  <si>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</si>
  <si>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</si>
  <si>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</si>
  <si>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</si>
  <si>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</si>
  <si>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</si>
  <si>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</si>
  <si>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</si>
  <si>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</si>
  <si>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</si>
  <si>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</si>
  <si>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</si>
  <si>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</si>
  <si>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</si>
  <si>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</si>
  <si>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</si>
  <si>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</si>
  <si>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</si>
  <si>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</si>
  <si>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</si>
  <si>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</si>
  <si>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</si>
  <si>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</si>
  <si>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</si>
  <si>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</si>
  <si>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</si>
  <si>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</si>
  <si>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</si>
  <si>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</si>
  <si>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</si>
  <si>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</si>
  <si>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</si>
  <si>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</si>
  <si>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</si>
  <si>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</si>
  <si>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</si>
  <si>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</si>
  <si>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</si>
  <si>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</si>
  <si>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</si>
  <si>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</si>
  <si>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</si>
  <si>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</si>
  <si>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</si>
  <si>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</si>
  <si>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</si>
  <si>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</si>
  <si>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</si>
  <si>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</si>
  <si>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</si>
  <si>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</si>
  <si>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</si>
  <si>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</si>
  <si>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</si>
  <si>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</si>
  <si>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</si>
  <si>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</si>
  <si>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</si>
  <si>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</si>
  <si>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</si>
  <si>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</si>
  <si>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</si>
  <si>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</si>
  <si>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</si>
  <si>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</si>
  <si>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</si>
  <si>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</si>
  <si>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</si>
  <si>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</si>
  <si>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</si>
  <si>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</si>
  <si>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</si>
  <si>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</si>
  <si>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</si>
  <si>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</si>
  <si>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</si>
  <si>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</si>
  <si>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</si>
  <si>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</si>
  <si>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</si>
  <si>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</si>
  <si>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</si>
  <si>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</si>
  <si>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</si>
  <si>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</si>
  <si>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</si>
  <si>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</si>
  <si>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</si>
  <si>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</si>
  <si>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</si>
  <si>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</si>
  <si>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</si>
  <si>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</si>
  <si>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</si>
  <si>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</si>
  <si>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</si>
  <si>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</si>
  <si>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</si>
  <si>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</si>
  <si>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</si>
  <si>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</si>
  <si>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</si>
  <si>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</si>
  <si>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</si>
  <si>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</si>
  <si>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</si>
  <si>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</si>
  <si>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</si>
  <si>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</si>
  <si>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01.04.2023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</si>
</sst>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28">
      <selection activeCell="D53" sqref="D53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2.37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431990.7</v>
      </c>
      <c r="D11" s="57">
        <f>D12+D15+D16+D21+D26+D27+D28+D35+D36+D37+D40+D41</f>
        <v>74814.48758999999</v>
      </c>
      <c r="E11" s="29">
        <f>IF(C11&gt;0,D11/C11*100,0)</f>
        <v>17.318541253318646</v>
      </c>
    </row>
    <row r="12" spans="1:5" s="15" customFormat="1" ht="30.75" customHeight="1">
      <c r="A12" s="66">
        <v>2</v>
      </c>
      <c r="B12" s="67" t="s">
        <v>8</v>
      </c>
      <c r="C12" s="68">
        <v>268718</v>
      </c>
      <c r="D12" s="68">
        <v>38589.52674</v>
      </c>
      <c r="E12" s="69">
        <f>IF(C12&gt;0,D12/C12*100,0)</f>
        <v>14.360603584426798</v>
      </c>
    </row>
    <row r="13" spans="1:5" ht="15">
      <c r="A13" s="74"/>
      <c r="B13" s="75"/>
      <c r="C13" s="76">
        <v>1613</v>
      </c>
      <c r="D13" s="76">
        <v>11.02712</v>
      </c>
      <c r="E13" s="77"/>
    </row>
    <row r="14" spans="1:5" ht="15">
      <c r="A14" s="70"/>
      <c r="B14" s="71" t="s">
        <v>9</v>
      </c>
      <c r="C14" s="72">
        <f>(C12-C13)/42.24*22.24</f>
        <v>140634.82954545453</v>
      </c>
      <c r="D14" s="72">
        <f>(D12-D13)/42.24*22.24</f>
        <v>20312.164572651513</v>
      </c>
      <c r="E14" s="73">
        <f aca="true" t="shared" si="0" ref="E14:E53">IF(C14&gt;0,D14/C14*100,0)</f>
        <v>14.443196353493946</v>
      </c>
    </row>
    <row r="15" spans="1:5" ht="46.5">
      <c r="A15" s="22">
        <v>3</v>
      </c>
      <c r="B15" s="44" t="s">
        <v>10</v>
      </c>
      <c r="C15" s="55">
        <v>11303</v>
      </c>
      <c r="D15" s="55">
        <v>3125.6817</v>
      </c>
      <c r="E15" s="29">
        <f t="shared" si="0"/>
        <v>27.653558347341416</v>
      </c>
    </row>
    <row r="16" spans="1:5" ht="15">
      <c r="A16" s="22">
        <v>4</v>
      </c>
      <c r="B16" s="44" t="s">
        <v>125</v>
      </c>
      <c r="C16" s="55">
        <f>C17+C18+C19+C20</f>
        <v>85256</v>
      </c>
      <c r="D16" s="55">
        <f>D17+D18+D19+D20</f>
        <v>19907.459690000003</v>
      </c>
      <c r="E16" s="29">
        <f t="shared" si="0"/>
        <v>23.35021545697664</v>
      </c>
    </row>
    <row r="17" spans="1:5" ht="30.75">
      <c r="A17" s="22">
        <v>5</v>
      </c>
      <c r="B17" s="24" t="s">
        <v>11</v>
      </c>
      <c r="C17" s="32">
        <v>80652</v>
      </c>
      <c r="D17" s="32">
        <v>20454.80365</v>
      </c>
      <c r="E17" s="29">
        <f t="shared" si="0"/>
        <v>25.36180584486436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-379.96705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541</v>
      </c>
      <c r="D19" s="32">
        <v>859.93851</v>
      </c>
      <c r="E19" s="29">
        <f t="shared" si="0"/>
        <v>158.95351386321624</v>
      </c>
    </row>
    <row r="20" spans="1:5" ht="53.25" customHeight="1">
      <c r="A20" s="22">
        <v>8</v>
      </c>
      <c r="B20" s="24" t="s">
        <v>14</v>
      </c>
      <c r="C20" s="32">
        <v>4063</v>
      </c>
      <c r="D20" s="32">
        <v>-1027.31542</v>
      </c>
      <c r="E20" s="29">
        <f>IF(C20&gt;0,D20/C20*100,0)</f>
        <v>-25.284652227418164</v>
      </c>
    </row>
    <row r="21" spans="1:5" ht="24" customHeight="1">
      <c r="A21" s="22">
        <v>9</v>
      </c>
      <c r="B21" s="42" t="s">
        <v>126</v>
      </c>
      <c r="C21" s="55">
        <f>C22+C23</f>
        <v>36381</v>
      </c>
      <c r="D21" s="55">
        <f>D22+D23</f>
        <v>3767.2913599999997</v>
      </c>
      <c r="E21" s="29">
        <f t="shared" si="0"/>
        <v>10.355106676561942</v>
      </c>
    </row>
    <row r="22" spans="1:5" ht="15">
      <c r="A22" s="22">
        <v>10</v>
      </c>
      <c r="B22" s="24" t="s">
        <v>15</v>
      </c>
      <c r="C22" s="32">
        <v>7922</v>
      </c>
      <c r="D22" s="32">
        <v>110.13508</v>
      </c>
      <c r="E22" s="58">
        <f t="shared" si="0"/>
        <v>1.390243372885635</v>
      </c>
    </row>
    <row r="23" spans="1:5" ht="15">
      <c r="A23" s="22">
        <v>11</v>
      </c>
      <c r="B23" s="42" t="s">
        <v>127</v>
      </c>
      <c r="C23" s="55">
        <f>C24+C25</f>
        <v>28459</v>
      </c>
      <c r="D23" s="55">
        <f>D24+D25</f>
        <v>3657.1562799999997</v>
      </c>
      <c r="E23" s="29">
        <f t="shared" si="0"/>
        <v>12.850614146667134</v>
      </c>
    </row>
    <row r="24" spans="1:5" ht="46.5">
      <c r="A24" s="22">
        <v>12</v>
      </c>
      <c r="B24" s="24" t="s">
        <v>121</v>
      </c>
      <c r="C24" s="32">
        <v>22703</v>
      </c>
      <c r="D24" s="32">
        <v>3470.00512</v>
      </c>
      <c r="E24" s="58">
        <f t="shared" si="0"/>
        <v>15.284346209752014</v>
      </c>
    </row>
    <row r="25" spans="1:5" ht="46.5">
      <c r="A25" s="22">
        <f>1+A24</f>
        <v>13</v>
      </c>
      <c r="B25" s="24" t="s">
        <v>122</v>
      </c>
      <c r="C25" s="32">
        <v>5756</v>
      </c>
      <c r="D25" s="32">
        <v>187.15116</v>
      </c>
      <c r="E25" s="58">
        <f t="shared" si="0"/>
        <v>3.251410006949271</v>
      </c>
    </row>
    <row r="26" spans="1:5" ht="15">
      <c r="A26" s="22">
        <v>15</v>
      </c>
      <c r="B26" s="42" t="s">
        <v>16</v>
      </c>
      <c r="C26" s="55">
        <v>9076</v>
      </c>
      <c r="D26" s="55">
        <v>1541.7989</v>
      </c>
      <c r="E26" s="29">
        <f t="shared" si="0"/>
        <v>16.9876476421331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0.20968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16579</v>
      </c>
      <c r="D28" s="55">
        <f>D29+D30+D31+D32+D33+D34</f>
        <v>4467.45528</v>
      </c>
      <c r="E28" s="29">
        <f t="shared" si="0"/>
        <v>26.946470112793293</v>
      </c>
    </row>
    <row r="29" spans="1:5" ht="78">
      <c r="A29" s="22">
        <v>17</v>
      </c>
      <c r="B29" s="24" t="s">
        <v>18</v>
      </c>
      <c r="C29" s="46">
        <v>12004</v>
      </c>
      <c r="D29" s="46">
        <v>3353.04606</v>
      </c>
      <c r="E29" s="29">
        <f t="shared" si="0"/>
        <v>27.932739586804402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1072</v>
      </c>
      <c r="D30" s="46">
        <v>162.48062</v>
      </c>
      <c r="E30" s="29">
        <f t="shared" si="0"/>
        <v>15.156774253731342</v>
      </c>
    </row>
    <row r="31" spans="1:5" ht="93">
      <c r="A31" s="22">
        <f t="shared" si="1"/>
        <v>19</v>
      </c>
      <c r="B31" s="24" t="s">
        <v>20</v>
      </c>
      <c r="C31" s="46">
        <v>2003</v>
      </c>
      <c r="D31" s="46">
        <v>421.0545</v>
      </c>
      <c r="E31" s="29">
        <f t="shared" si="0"/>
        <v>21.021193210184723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1500</v>
      </c>
      <c r="D34" s="32">
        <v>530.8741</v>
      </c>
      <c r="E34" s="29">
        <f t="shared" si="0"/>
        <v>35.39160666666666</v>
      </c>
    </row>
    <row r="35" spans="1:5" ht="30.75">
      <c r="A35" s="22">
        <v>21</v>
      </c>
      <c r="B35" s="42" t="s">
        <v>23</v>
      </c>
      <c r="C35" s="55">
        <v>137.4</v>
      </c>
      <c r="D35" s="55">
        <v>100.20966</v>
      </c>
      <c r="E35" s="29">
        <f t="shared" si="0"/>
        <v>72.93279475982533</v>
      </c>
    </row>
    <row r="36" spans="1:5" ht="30.75">
      <c r="A36" s="22">
        <v>22</v>
      </c>
      <c r="B36" s="42" t="s">
        <v>24</v>
      </c>
      <c r="C36" s="55">
        <v>1400</v>
      </c>
      <c r="D36" s="55">
        <v>382.84666</v>
      </c>
      <c r="E36" s="29">
        <f t="shared" si="0"/>
        <v>27.346189999999996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2354</v>
      </c>
      <c r="D37" s="55">
        <f>D38+D39</f>
        <v>2340.6759</v>
      </c>
      <c r="E37" s="29">
        <f t="shared" si="0"/>
        <v>99.43398045879354</v>
      </c>
    </row>
    <row r="38" spans="1:5" ht="33" customHeight="1">
      <c r="A38" s="22">
        <v>24</v>
      </c>
      <c r="B38" s="43" t="s">
        <v>124</v>
      </c>
      <c r="C38" s="32">
        <v>1654</v>
      </c>
      <c r="D38" s="32">
        <v>479.27812</v>
      </c>
      <c r="E38" s="29">
        <f t="shared" si="0"/>
        <v>28.976911729141474</v>
      </c>
    </row>
    <row r="39" spans="1:5" s="53" customFormat="1" ht="46.5">
      <c r="A39" s="49">
        <v>25</v>
      </c>
      <c r="B39" s="50" t="s">
        <v>26</v>
      </c>
      <c r="C39" s="51">
        <v>700</v>
      </c>
      <c r="D39" s="51">
        <v>1861.39778</v>
      </c>
      <c r="E39" s="52">
        <f t="shared" si="0"/>
        <v>265.9139685714286</v>
      </c>
    </row>
    <row r="40" spans="1:5" ht="30.75">
      <c r="A40" s="22">
        <v>27</v>
      </c>
      <c r="B40" s="42" t="s">
        <v>27</v>
      </c>
      <c r="C40" s="55">
        <v>418</v>
      </c>
      <c r="D40" s="55">
        <v>591.33202</v>
      </c>
      <c r="E40" s="29">
        <f t="shared" si="0"/>
        <v>141.46699043062202</v>
      </c>
    </row>
    <row r="41" spans="1:5" ht="15">
      <c r="A41" s="22">
        <f>1+A40</f>
        <v>28</v>
      </c>
      <c r="B41" s="42" t="s">
        <v>28</v>
      </c>
      <c r="C41" s="55">
        <f>C42+C43+C44</f>
        <v>368.3</v>
      </c>
      <c r="D41" s="55">
        <f>D42+D43+D44</f>
        <v>0</v>
      </c>
      <c r="E41" s="29">
        <f t="shared" si="0"/>
        <v>0</v>
      </c>
    </row>
    <row r="42" spans="1:5" ht="15">
      <c r="A42" s="22">
        <f>A41+1</f>
        <v>29</v>
      </c>
      <c r="B42" s="24" t="s">
        <v>29</v>
      </c>
      <c r="C42" s="32"/>
      <c r="D42" s="56">
        <v>0</v>
      </c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0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368.3</v>
      </c>
      <c r="D44" s="56">
        <v>0</v>
      </c>
      <c r="E44" s="29">
        <f t="shared" si="0"/>
        <v>0</v>
      </c>
    </row>
    <row r="45" spans="1:5" ht="17.25">
      <c r="A45" s="22">
        <v>32</v>
      </c>
      <c r="B45" s="47" t="s">
        <v>30</v>
      </c>
      <c r="C45" s="57">
        <f>C46+C53+C54</f>
        <v>862158.306</v>
      </c>
      <c r="D45" s="57">
        <f>D46+D53+D54+D55</f>
        <v>180529.48201999997</v>
      </c>
      <c r="E45" s="29">
        <f t="shared" si="0"/>
        <v>20.93924987599667</v>
      </c>
    </row>
    <row r="46" spans="1:5" ht="30.75">
      <c r="A46" s="22">
        <v>33</v>
      </c>
      <c r="B46" s="47" t="s">
        <v>31</v>
      </c>
      <c r="C46" s="57">
        <f>C47+C50+C51+C52</f>
        <v>862158.306</v>
      </c>
      <c r="D46" s="57">
        <f>D47+D50+D51+D52</f>
        <v>180532.25692999997</v>
      </c>
      <c r="E46" s="29">
        <f t="shared" si="0"/>
        <v>20.939571732201117</v>
      </c>
    </row>
    <row r="47" spans="1:5" ht="30.75">
      <c r="A47" s="22">
        <v>34</v>
      </c>
      <c r="B47" s="25" t="s">
        <v>32</v>
      </c>
      <c r="C47" s="41">
        <f>C48+C49</f>
        <v>171590</v>
      </c>
      <c r="D47" s="41">
        <f>D48+D49</f>
        <v>60408</v>
      </c>
      <c r="E47" s="29">
        <f t="shared" si="0"/>
        <v>35.20484876741069</v>
      </c>
    </row>
    <row r="48" spans="1:5" ht="30.75">
      <c r="A48" s="22">
        <v>35</v>
      </c>
      <c r="B48" s="24" t="s">
        <v>33</v>
      </c>
      <c r="C48" s="32">
        <v>171590</v>
      </c>
      <c r="D48" s="32">
        <v>60408</v>
      </c>
      <c r="E48" s="29">
        <f t="shared" si="0"/>
        <v>35.20484876741069</v>
      </c>
    </row>
    <row r="49" spans="1:5" ht="30.75">
      <c r="A49" s="22">
        <v>36</v>
      </c>
      <c r="B49" s="24" t="s">
        <v>34</v>
      </c>
      <c r="C49" s="32">
        <v>0</v>
      </c>
      <c r="D49" s="32">
        <v>0</v>
      </c>
      <c r="E49" s="29">
        <f t="shared" si="0"/>
        <v>0</v>
      </c>
    </row>
    <row r="50" spans="1:5" ht="46.5">
      <c r="A50" s="22">
        <v>37</v>
      </c>
      <c r="B50" s="48" t="s">
        <v>35</v>
      </c>
      <c r="C50" s="55">
        <v>227273.506</v>
      </c>
      <c r="D50" s="54">
        <v>14474.31906</v>
      </c>
      <c r="E50" s="29">
        <f t="shared" si="0"/>
        <v>6.368678564759765</v>
      </c>
    </row>
    <row r="51" spans="1:5" ht="33" customHeight="1">
      <c r="A51" s="22">
        <f>1+A50</f>
        <v>38</v>
      </c>
      <c r="B51" s="23" t="s">
        <v>36</v>
      </c>
      <c r="C51" s="28">
        <v>442452.4</v>
      </c>
      <c r="D51" s="28">
        <v>100559.93787</v>
      </c>
      <c r="E51" s="29">
        <f t="shared" si="0"/>
        <v>22.727854537572853</v>
      </c>
    </row>
    <row r="52" spans="1:5" ht="33" customHeight="1">
      <c r="A52" s="22">
        <v>38</v>
      </c>
      <c r="B52" s="23" t="s">
        <v>131</v>
      </c>
      <c r="C52" s="28">
        <v>20842.4</v>
      </c>
      <c r="D52" s="28">
        <v>5090</v>
      </c>
      <c r="E52" s="29">
        <f t="shared" si="0"/>
        <v>24.421371818984376</v>
      </c>
    </row>
    <row r="53" spans="1:5" ht="33" customHeight="1">
      <c r="A53" s="22">
        <v>40</v>
      </c>
      <c r="B53" s="64" t="s">
        <v>130</v>
      </c>
      <c r="C53" s="28">
        <v>0</v>
      </c>
      <c r="D53" s="28">
        <v>0</v>
      </c>
      <c r="E53" s="29">
        <f t="shared" si="0"/>
        <v>0</v>
      </c>
    </row>
    <row r="54" spans="1:5" ht="15">
      <c r="A54" s="22">
        <v>41</v>
      </c>
      <c r="B54" s="23" t="s">
        <v>128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37</v>
      </c>
      <c r="C55" s="41"/>
      <c r="D55" s="41">
        <v>-2.77491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1294149.006</v>
      </c>
      <c r="D56" s="60">
        <f>(D45+D11)</f>
        <v>255343.96960999997</v>
      </c>
      <c r="E56" s="61">
        <f>IF(C56&gt;0,D56/C56*100,0)</f>
        <v>19.730646813169205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54466.8</v>
      </c>
      <c r="D58" s="28">
        <f>D59+D60+D61+D62+D63+D67</f>
        <v>15920.2</v>
      </c>
      <c r="E58" s="31">
        <f>IF(C58&gt;0,D58/C58*100,0)</f>
        <v>29.229181813508415</v>
      </c>
    </row>
    <row r="59" spans="1:5" ht="30.75">
      <c r="A59" s="22">
        <v>43</v>
      </c>
      <c r="B59" s="24" t="s">
        <v>41</v>
      </c>
      <c r="C59" s="32">
        <v>609.6</v>
      </c>
      <c r="D59" s="32">
        <v>479.2</v>
      </c>
      <c r="E59" s="31">
        <f aca="true" t="shared" si="2" ref="E59:E118">IF(C59&gt;0,D59/C59*100,0)</f>
        <v>78.60892388451443</v>
      </c>
    </row>
    <row r="60" spans="1:5" ht="46.5">
      <c r="A60" s="22">
        <v>44</v>
      </c>
      <c r="B60" s="24" t="s">
        <v>42</v>
      </c>
      <c r="C60" s="32">
        <v>2763.7</v>
      </c>
      <c r="D60" s="32">
        <v>668.2</v>
      </c>
      <c r="E60" s="31">
        <f t="shared" si="2"/>
        <v>24.177732749574847</v>
      </c>
    </row>
    <row r="61" spans="1:5" ht="15">
      <c r="A61" s="22">
        <v>45</v>
      </c>
      <c r="B61" s="24" t="s">
        <v>43</v>
      </c>
      <c r="C61" s="32">
        <v>16687.6</v>
      </c>
      <c r="D61" s="32">
        <v>8461.5</v>
      </c>
      <c r="E61" s="31">
        <f t="shared" si="2"/>
        <v>50.705314125458436</v>
      </c>
    </row>
    <row r="62" spans="1:5" ht="15">
      <c r="A62" s="22">
        <v>46</v>
      </c>
      <c r="B62" s="24" t="s">
        <v>44</v>
      </c>
      <c r="C62" s="32"/>
      <c r="D62" s="32"/>
      <c r="E62" s="31">
        <f t="shared" si="2"/>
        <v>0</v>
      </c>
    </row>
    <row r="63" spans="1:5" ht="46.5">
      <c r="A63" s="22">
        <v>47</v>
      </c>
      <c r="B63" s="24" t="s">
        <v>45</v>
      </c>
      <c r="C63" s="37">
        <v>9661.6</v>
      </c>
      <c r="D63" s="37">
        <v>2334.6</v>
      </c>
      <c r="E63" s="38">
        <f t="shared" si="2"/>
        <v>24.1636995942701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24744.3</v>
      </c>
      <c r="D67" s="32">
        <v>3976.7</v>
      </c>
      <c r="E67" s="31">
        <f t="shared" si="2"/>
        <v>16.07117598800532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3860.8</v>
      </c>
      <c r="D71" s="28">
        <f>D73+D74+D76</f>
        <v>1184.3</v>
      </c>
      <c r="E71" s="31">
        <f t="shared" si="2"/>
        <v>30.67498963945296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1847.5</v>
      </c>
      <c r="D73" s="32">
        <v>461.9</v>
      </c>
      <c r="E73" s="31">
        <f t="shared" si="2"/>
        <v>25.001353179972934</v>
      </c>
    </row>
    <row r="74" spans="1:7" ht="46.5">
      <c r="A74" s="22">
        <v>57</v>
      </c>
      <c r="B74" s="26" t="s">
        <v>56</v>
      </c>
      <c r="C74" s="32">
        <v>2013.3</v>
      </c>
      <c r="D74" s="32">
        <v>722.4</v>
      </c>
      <c r="E74" s="31">
        <f t="shared" si="2"/>
        <v>35.88138876471464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/>
      <c r="D76" s="32"/>
      <c r="E76" s="31">
        <f t="shared" si="2"/>
        <v>0</v>
      </c>
    </row>
    <row r="77" spans="1:5" ht="15">
      <c r="A77" s="22">
        <v>60</v>
      </c>
      <c r="B77" s="23" t="s">
        <v>59</v>
      </c>
      <c r="C77" s="28">
        <f>C85+C87</f>
        <v>88752.8</v>
      </c>
      <c r="D77" s="28">
        <f>D85+D87</f>
        <v>17373.8</v>
      </c>
      <c r="E77" s="31">
        <f t="shared" si="2"/>
        <v>19.575495082972026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77689.3</v>
      </c>
      <c r="D85" s="35">
        <v>13426.5</v>
      </c>
      <c r="E85" s="31">
        <f t="shared" si="2"/>
        <v>17.28230271092673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15">
      <c r="A87" s="22">
        <f t="shared" si="3"/>
        <v>70</v>
      </c>
      <c r="B87" s="24" t="s">
        <v>69</v>
      </c>
      <c r="C87" s="32">
        <v>11063.5</v>
      </c>
      <c r="D87" s="32">
        <v>3947.3</v>
      </c>
      <c r="E87" s="31">
        <f t="shared" si="2"/>
        <v>35.678582726985134</v>
      </c>
    </row>
    <row r="88" spans="1:5" ht="15">
      <c r="A88" s="22">
        <f t="shared" si="3"/>
        <v>71</v>
      </c>
      <c r="B88" s="23" t="s">
        <v>70</v>
      </c>
      <c r="C88" s="28">
        <f>C89+C90+C91+C92</f>
        <v>165385.80000000002</v>
      </c>
      <c r="D88" s="28">
        <f>D89+D90+D91+D92</f>
        <v>6193.2</v>
      </c>
      <c r="E88" s="31">
        <f t="shared" si="2"/>
        <v>3.7446987589019125</v>
      </c>
    </row>
    <row r="89" spans="1:5" ht="15">
      <c r="A89" s="22">
        <f t="shared" si="3"/>
        <v>72</v>
      </c>
      <c r="B89" s="24" t="s">
        <v>71</v>
      </c>
      <c r="C89" s="32">
        <v>36008.5</v>
      </c>
      <c r="D89" s="32">
        <v>300</v>
      </c>
      <c r="E89" s="31">
        <f t="shared" si="2"/>
        <v>0.833136620520155</v>
      </c>
    </row>
    <row r="90" spans="1:5" ht="15">
      <c r="A90" s="22">
        <f t="shared" si="3"/>
        <v>73</v>
      </c>
      <c r="B90" s="24" t="s">
        <v>72</v>
      </c>
      <c r="C90" s="32">
        <v>94336.8</v>
      </c>
      <c r="D90" s="32">
        <v>566.6</v>
      </c>
      <c r="E90" s="31">
        <f t="shared" si="2"/>
        <v>0.6006139703699935</v>
      </c>
    </row>
    <row r="91" spans="1:5" ht="15">
      <c r="A91" s="22">
        <f t="shared" si="3"/>
        <v>74</v>
      </c>
      <c r="B91" s="24" t="s">
        <v>73</v>
      </c>
      <c r="C91" s="32">
        <v>28784.4</v>
      </c>
      <c r="D91" s="32">
        <v>1180.6</v>
      </c>
      <c r="E91" s="31">
        <f t="shared" si="2"/>
        <v>4.101527216130959</v>
      </c>
    </row>
    <row r="92" spans="1:5" ht="30.75">
      <c r="A92" s="22">
        <f t="shared" si="3"/>
        <v>75</v>
      </c>
      <c r="B92" s="24" t="s">
        <v>74</v>
      </c>
      <c r="C92" s="32">
        <v>6256.1</v>
      </c>
      <c r="D92" s="32">
        <v>4146</v>
      </c>
      <c r="E92" s="31">
        <f t="shared" si="2"/>
        <v>66.27131919246814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C95+C96+C97+C98+C99+C100+C101+C102+C103</f>
        <v>778090.2000000001</v>
      </c>
      <c r="D94" s="28">
        <f>D95+D96+D97+D98+D99+D100+D101+D102+D103</f>
        <v>170729.9</v>
      </c>
      <c r="E94" s="31">
        <f t="shared" si="2"/>
        <v>21.94217328530805</v>
      </c>
    </row>
    <row r="95" spans="1:5" ht="15">
      <c r="A95" s="22">
        <f t="shared" si="3"/>
        <v>78</v>
      </c>
      <c r="B95" s="24" t="s">
        <v>77</v>
      </c>
      <c r="C95" s="35">
        <v>294153.1</v>
      </c>
      <c r="D95" s="35">
        <v>61179.7</v>
      </c>
      <c r="E95" s="31">
        <f t="shared" si="2"/>
        <v>20.798590937848353</v>
      </c>
    </row>
    <row r="96" spans="1:5" ht="15">
      <c r="A96" s="22">
        <f t="shared" si="3"/>
        <v>79</v>
      </c>
      <c r="B96" s="24" t="s">
        <v>78</v>
      </c>
      <c r="C96" s="36">
        <v>375952.9</v>
      </c>
      <c r="D96" s="36">
        <v>85142.2</v>
      </c>
      <c r="E96" s="31">
        <f t="shared" si="2"/>
        <v>22.647039030687086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/>
      <c r="D99" s="36"/>
      <c r="E99" s="31">
        <f t="shared" si="2"/>
        <v>0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76115.5</v>
      </c>
      <c r="D101" s="32">
        <v>18016.9</v>
      </c>
      <c r="E101" s="31">
        <f t="shared" si="2"/>
        <v>23.670474476289325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823.8</v>
      </c>
      <c r="D102" s="32">
        <v>0</v>
      </c>
      <c r="E102" s="31">
        <f t="shared" si="2"/>
        <v>0</v>
      </c>
    </row>
    <row r="103" spans="1:5" ht="15">
      <c r="A103" s="22">
        <f t="shared" si="4"/>
        <v>86</v>
      </c>
      <c r="B103" s="24" t="s">
        <v>84</v>
      </c>
      <c r="C103" s="37">
        <v>31044.9</v>
      </c>
      <c r="D103" s="37">
        <v>6391.1</v>
      </c>
      <c r="E103" s="31">
        <f t="shared" si="2"/>
        <v>20.586634197565463</v>
      </c>
    </row>
    <row r="104" spans="1:5" ht="30.75">
      <c r="A104" s="22">
        <f t="shared" si="4"/>
        <v>87</v>
      </c>
      <c r="B104" s="23" t="s">
        <v>85</v>
      </c>
      <c r="C104" s="28">
        <f>C105+C107</f>
        <v>66176.1</v>
      </c>
      <c r="D104" s="28">
        <f>D105+D107</f>
        <v>16030.8</v>
      </c>
      <c r="E104" s="31">
        <f t="shared" si="2"/>
        <v>24.224455656951676</v>
      </c>
    </row>
    <row r="105" spans="1:5" ht="15">
      <c r="A105" s="22">
        <f t="shared" si="4"/>
        <v>88</v>
      </c>
      <c r="B105" s="24" t="s">
        <v>86</v>
      </c>
      <c r="C105" s="32">
        <v>49166.5</v>
      </c>
      <c r="D105" s="32">
        <v>12045.1</v>
      </c>
      <c r="E105" s="31">
        <f t="shared" si="2"/>
        <v>24.498591520649224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17009.6</v>
      </c>
      <c r="D107" s="37">
        <v>3985.7</v>
      </c>
      <c r="E107" s="38">
        <f t="shared" si="2"/>
        <v>23.4320618944596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72411.4</v>
      </c>
      <c r="D117" s="28">
        <f>D118+D121+D122</f>
        <v>12040.6</v>
      </c>
      <c r="E117" s="31">
        <f t="shared" si="2"/>
        <v>16.628044755383822</v>
      </c>
    </row>
    <row r="118" spans="1:5" ht="15">
      <c r="A118" s="22">
        <f t="shared" si="4"/>
        <v>101</v>
      </c>
      <c r="B118" s="24" t="s">
        <v>99</v>
      </c>
      <c r="C118" s="32">
        <v>6392</v>
      </c>
      <c r="D118" s="32">
        <v>1606.2</v>
      </c>
      <c r="E118" s="31">
        <f t="shared" si="2"/>
        <v>25.128285356695873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65769.4</v>
      </c>
      <c r="D121" s="32">
        <v>10434.4</v>
      </c>
      <c r="E121" s="31">
        <f>IF(C121&gt;0,D121/C121*100,0)</f>
        <v>15.86512876808972</v>
      </c>
    </row>
    <row r="122" spans="1:5" ht="15">
      <c r="A122" s="22">
        <f t="shared" si="4"/>
        <v>105</v>
      </c>
      <c r="B122" s="24" t="s">
        <v>103</v>
      </c>
      <c r="C122" s="37">
        <v>250</v>
      </c>
      <c r="D122" s="37">
        <v>0</v>
      </c>
      <c r="E122" s="31">
        <f>IF(C122&gt;0,D122/C122*100,0)</f>
        <v>0</v>
      </c>
    </row>
    <row r="123" spans="1:5" ht="15">
      <c r="A123" s="22">
        <f t="shared" si="4"/>
        <v>106</v>
      </c>
      <c r="B123" s="23" t="s">
        <v>104</v>
      </c>
      <c r="C123" s="30">
        <f>C124+C125+C128+C126</f>
        <v>65005.1</v>
      </c>
      <c r="D123" s="30">
        <f>D124+D125+D126+D127+D128</f>
        <v>16503.8</v>
      </c>
      <c r="E123" s="31">
        <f aca="true" t="shared" si="5" ref="E123:E133">IF(C123&gt;0,D123/C123*100,0)</f>
        <v>25.388469520083806</v>
      </c>
    </row>
    <row r="124" spans="1:5" ht="15">
      <c r="A124" s="22">
        <f t="shared" si="4"/>
        <v>107</v>
      </c>
      <c r="B124" s="24" t="s">
        <v>105</v>
      </c>
      <c r="C124" s="37">
        <v>0</v>
      </c>
      <c r="D124" s="37">
        <v>0</v>
      </c>
      <c r="E124" s="31">
        <f t="shared" si="5"/>
        <v>0</v>
      </c>
    </row>
    <row r="125" spans="1:5" ht="15">
      <c r="A125" s="22">
        <f t="shared" si="4"/>
        <v>108</v>
      </c>
      <c r="B125" s="24" t="s">
        <v>106</v>
      </c>
      <c r="C125" s="37">
        <v>1150</v>
      </c>
      <c r="D125" s="37">
        <v>501.4</v>
      </c>
      <c r="E125" s="31">
        <f t="shared" si="5"/>
        <v>43.6</v>
      </c>
    </row>
    <row r="126" spans="1:5" ht="15">
      <c r="A126" s="22">
        <f t="shared" si="4"/>
        <v>109</v>
      </c>
      <c r="B126" s="24" t="s">
        <v>107</v>
      </c>
      <c r="C126" s="37">
        <v>62412.6</v>
      </c>
      <c r="D126" s="37">
        <v>15666.7</v>
      </c>
      <c r="E126" s="31">
        <f t="shared" si="5"/>
        <v>25.10182238842798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1442.5</v>
      </c>
      <c r="D128" s="37">
        <v>335.7</v>
      </c>
      <c r="E128" s="31">
        <f t="shared" si="5"/>
        <v>23.272097053726167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0.0059999998193234205</v>
      </c>
      <c r="D138" s="28">
        <f>D56-D139</f>
        <v>-632.6303900000057</v>
      </c>
      <c r="E138" s="31"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1294149.0000000002</v>
      </c>
      <c r="D139" s="28">
        <f>D58+D68+D71+D77+D88+D93+D94+D104+D108+D117+D134+D133+D129+D123</f>
        <v>255976.59999999998</v>
      </c>
      <c r="E139" s="31">
        <f t="shared" si="6"/>
        <v>19.779530795912983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2023-04-13T04:16:19Z</cp:lastPrinted>
  <dcterms:created xsi:type="dcterms:W3CDTF">2019-11-11T09:38:06Z</dcterms:created>
  <dcterms:modified xsi:type="dcterms:W3CDTF">2023-04-13T04:16:40Z</dcterms:modified>
  <cp:category/>
  <cp:version/>
  <cp:contentType/>
  <cp:contentStatus/>
</cp:coreProperties>
</file>