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8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<sst xmlns="http://schemas.openxmlformats.org/spreadsheetml/2006/main" count="136" uniqueCount="136">
  <si>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</si>
  <si>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</si>
  <si>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</si>
  <si>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</si>
  <si>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</si>
  <si>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</si>
  <si>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</si>
  <si>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</si>
  <si>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</si>
  <si>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</si>
  <si>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</si>
  <si>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</si>
  <si>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</si>
  <si>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</si>
  <si>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</si>
  <si>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</si>
  <si>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</si>
  <si>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</si>
  <si>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</si>
  <si>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</si>
  <si>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</si>
  <si>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</si>
  <si>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</si>
  <si>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</si>
  <si>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</si>
  <si>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</si>
  <si>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</si>
  <si>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</si>
  <si>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</si>
  <si>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</si>
  <si>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</si>
  <si>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</si>
  <si>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</si>
  <si>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</si>
  <si>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</si>
  <si>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</si>
  <si>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</si>
  <si>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</si>
  <si>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</si>
  <si>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</si>
  <si>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</si>
  <si>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</si>
  <si>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</si>
  <si>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</si>
  <si>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</si>
  <si>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</si>
  <si>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</si>
  <si>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</si>
  <si>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</si>
  <si>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</si>
  <si>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</si>
  <si>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</si>
  <si>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</si>
  <si>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</si>
  <si>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</si>
  <si>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</si>
  <si>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</si>
  <si>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</si>
  <si>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</si>
  <si>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</si>
  <si>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</si>
  <si>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</si>
  <si>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</si>
  <si>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</si>
  <si>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</si>
  <si>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</si>
  <si>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</si>
  <si>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</si>
  <si>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</si>
  <si>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</si>
  <si>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</si>
  <si>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</si>
  <si>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</si>
  <si>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</si>
  <si>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</si>
  <si>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</si>
  <si>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</si>
  <si>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</si>
  <si>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</si>
  <si>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</si>
  <si>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</si>
  <si>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</si>
  <si>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</si>
  <si>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</si>
  <si>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</si>
  <si>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</si>
  <si>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</si>
  <si>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</si>
  <si>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</si>
  <si>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</si>
  <si>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</si>
  <si>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</si>
  <si>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</si>
  <si>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</si>
  <si>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</si>
  <si>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</si>
  <si>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</si>
  <si>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</si>
  <si>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</si>
  <si>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</si>
  <si>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</si>
  <si>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</si>
  <si>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</si>
  <si>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</si>
  <si>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</si>
  <si>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</si>
  <si>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</si>
  <si>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</si>
  <si>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</si>
  <si>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</si>
  <si>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</si>
  <si>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</si>
  <si>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</si>
  <si>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</si>
  <si>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</si>
  <si>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</si>
  <si>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</si>
  <si>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</si>
  <si>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</si>
  <si>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</si>
  <si>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</si>
  <si>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</si>
  <si>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</si>
  <si>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</si>
  <si>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</si>
  <si>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</si>
  <si>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</si>
  <si>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</si>
  <si>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</si>
  <si>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</si>
  <si>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</si>
  <si>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</si>
  <si>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</si>
  <si>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</si>
  <si>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</si>
  <si>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01.02.2023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</si>
</sst>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5">
      <selection activeCell="D15" sqref="D15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2.37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3.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431990.7</v>
      </c>
      <c r="D11" s="57">
        <f>D12+D15+D16+D21+D26+D27+D28+D35+D36+D37+D40+D41</f>
        <v>14259.201949999999</v>
      </c>
      <c r="E11" s="29">
        <f>IF(C11&gt;0,D11/C11*100,0)</f>
        <v>3.3008122512822613</v>
      </c>
    </row>
    <row r="12" spans="1:5" s="15" customFormat="1" ht="30.75" customHeight="1">
      <c r="A12" s="66">
        <v>2</v>
      </c>
      <c r="B12" s="67" t="s">
        <v>8</v>
      </c>
      <c r="C12" s="68">
        <v>268718</v>
      </c>
      <c r="D12" s="68">
        <v>5572.2626</v>
      </c>
      <c r="E12" s="69">
        <f>IF(C12&gt;0,D12/C12*100,0)</f>
        <v>2.0736469458689033</v>
      </c>
    </row>
    <row r="13" spans="1:5" ht="15">
      <c r="A13" s="74"/>
      <c r="B13" s="75"/>
      <c r="C13" s="76">
        <v>1613</v>
      </c>
      <c r="D13" s="76">
        <v>10.18693</v>
      </c>
      <c r="E13" s="77"/>
    </row>
    <row r="14" spans="1:5" ht="15">
      <c r="A14" s="70"/>
      <c r="B14" s="71" t="s">
        <v>9</v>
      </c>
      <c r="C14" s="72">
        <f>(C12-C13)/42.24*22.24</f>
        <v>140634.82954545453</v>
      </c>
      <c r="D14" s="72">
        <f>(D12-D13)/42.24*22.24</f>
        <v>2928.5171141287874</v>
      </c>
      <c r="E14" s="73">
        <f aca="true" t="shared" si="0" ref="E14:E53">IF(C14&gt;0,D14/C14*100,0)</f>
        <v>2.0823555043896596</v>
      </c>
    </row>
    <row r="15" spans="1:5" ht="46.5">
      <c r="A15" s="22">
        <v>3</v>
      </c>
      <c r="B15" s="44" t="s">
        <v>10</v>
      </c>
      <c r="C15" s="55">
        <v>11303</v>
      </c>
      <c r="D15" s="55">
        <v>499.60157</v>
      </c>
      <c r="E15" s="29">
        <f t="shared" si="0"/>
        <v>4.42007935946209</v>
      </c>
    </row>
    <row r="16" spans="1:5" ht="15">
      <c r="A16" s="22">
        <v>4</v>
      </c>
      <c r="B16" s="44" t="s">
        <v>125</v>
      </c>
      <c r="C16" s="55">
        <f>C17+C18+C19+C20</f>
        <v>85256</v>
      </c>
      <c r="D16" s="55">
        <f>D17+D18+D19+D20</f>
        <v>4843.393039999999</v>
      </c>
      <c r="E16" s="29">
        <f t="shared" si="0"/>
        <v>5.680999624659846</v>
      </c>
    </row>
    <row r="17" spans="1:5" ht="30.75">
      <c r="A17" s="22">
        <v>5</v>
      </c>
      <c r="B17" s="24" t="s">
        <v>11</v>
      </c>
      <c r="C17" s="32">
        <v>80652</v>
      </c>
      <c r="D17" s="32">
        <v>6195.84171</v>
      </c>
      <c r="E17" s="29">
        <f t="shared" si="0"/>
        <v>7.682192270495461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-441.16005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541</v>
      </c>
      <c r="D19" s="32">
        <v>0</v>
      </c>
      <c r="E19" s="29">
        <f t="shared" si="0"/>
        <v>0</v>
      </c>
    </row>
    <row r="20" spans="1:5" ht="53.25" customHeight="1">
      <c r="A20" s="22">
        <v>8</v>
      </c>
      <c r="B20" s="24" t="s">
        <v>14</v>
      </c>
      <c r="C20" s="32">
        <v>4063</v>
      </c>
      <c r="D20" s="32">
        <v>-911.28862</v>
      </c>
      <c r="E20" s="29">
        <f>IF(C20&gt;0,D20/C20*100,0)</f>
        <v>-22.42895938961359</v>
      </c>
    </row>
    <row r="21" spans="1:5" ht="24" customHeight="1">
      <c r="A21" s="22">
        <v>9</v>
      </c>
      <c r="B21" s="42" t="s">
        <v>126</v>
      </c>
      <c r="C21" s="55">
        <f>C22+C23</f>
        <v>36381</v>
      </c>
      <c r="D21" s="55">
        <f>D22+D23</f>
        <v>-8.633980000000005</v>
      </c>
      <c r="E21" s="29">
        <f t="shared" si="0"/>
        <v>-0.023732112916082584</v>
      </c>
    </row>
    <row r="22" spans="1:5" ht="15">
      <c r="A22" s="22">
        <v>10</v>
      </c>
      <c r="B22" s="24" t="s">
        <v>15</v>
      </c>
      <c r="C22" s="32">
        <v>7922</v>
      </c>
      <c r="D22" s="32">
        <v>-19.20759</v>
      </c>
      <c r="E22" s="58">
        <f t="shared" si="0"/>
        <v>-0.24245884877556173</v>
      </c>
    </row>
    <row r="23" spans="1:5" ht="15">
      <c r="A23" s="22">
        <v>11</v>
      </c>
      <c r="B23" s="42" t="s">
        <v>127</v>
      </c>
      <c r="C23" s="55">
        <f>C24+C25</f>
        <v>28459</v>
      </c>
      <c r="D23" s="55">
        <f>D24+D25</f>
        <v>10.573609999999995</v>
      </c>
      <c r="E23" s="29">
        <f t="shared" si="0"/>
        <v>0.037153835342071034</v>
      </c>
    </row>
    <row r="24" spans="1:5" ht="46.5">
      <c r="A24" s="22">
        <v>12</v>
      </c>
      <c r="B24" s="24" t="s">
        <v>121</v>
      </c>
      <c r="C24" s="32">
        <v>22703</v>
      </c>
      <c r="D24" s="32">
        <v>48.25946</v>
      </c>
      <c r="E24" s="58">
        <f t="shared" si="0"/>
        <v>0.21256864731533276</v>
      </c>
    </row>
    <row r="25" spans="1:5" ht="46.5">
      <c r="A25" s="22">
        <f>1+A24</f>
        <v>13</v>
      </c>
      <c r="B25" s="24" t="s">
        <v>122</v>
      </c>
      <c r="C25" s="32">
        <v>5756</v>
      </c>
      <c r="D25" s="32">
        <v>-37.68585</v>
      </c>
      <c r="E25" s="58">
        <f t="shared" si="0"/>
        <v>-0.6547228978457262</v>
      </c>
    </row>
    <row r="26" spans="1:5" ht="15">
      <c r="A26" s="22">
        <v>15</v>
      </c>
      <c r="B26" s="42" t="s">
        <v>16</v>
      </c>
      <c r="C26" s="55">
        <v>9076</v>
      </c>
      <c r="D26" s="55">
        <v>584.71579</v>
      </c>
      <c r="E26" s="29">
        <f t="shared" si="0"/>
        <v>6.442439290436315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0.40944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16579</v>
      </c>
      <c r="D28" s="55">
        <f>D29+D30+D31+D32+D33+D34</f>
        <v>1505.94687</v>
      </c>
      <c r="E28" s="29">
        <f t="shared" si="0"/>
        <v>9.083460220761204</v>
      </c>
    </row>
    <row r="29" spans="1:5" ht="78">
      <c r="A29" s="22">
        <v>17</v>
      </c>
      <c r="B29" s="24" t="s">
        <v>18</v>
      </c>
      <c r="C29" s="46">
        <v>12004</v>
      </c>
      <c r="D29" s="46">
        <v>994.90452</v>
      </c>
      <c r="E29" s="29">
        <f t="shared" si="0"/>
        <v>8.288108297234256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1072</v>
      </c>
      <c r="D30" s="46">
        <v>39.99932</v>
      </c>
      <c r="E30" s="29">
        <f t="shared" si="0"/>
        <v>3.7312798507462683</v>
      </c>
    </row>
    <row r="31" spans="1:5" ht="108.75">
      <c r="A31" s="22">
        <f t="shared" si="1"/>
        <v>19</v>
      </c>
      <c r="B31" s="24" t="s">
        <v>20</v>
      </c>
      <c r="C31" s="46">
        <v>2003</v>
      </c>
      <c r="D31" s="46">
        <v>79.32733</v>
      </c>
      <c r="E31" s="29">
        <f t="shared" si="0"/>
        <v>3.960425861208188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1500</v>
      </c>
      <c r="D34" s="32">
        <v>391.7157</v>
      </c>
      <c r="E34" s="29">
        <f t="shared" si="0"/>
        <v>26.114380000000004</v>
      </c>
    </row>
    <row r="35" spans="1:5" ht="30.75">
      <c r="A35" s="22">
        <v>21</v>
      </c>
      <c r="B35" s="42" t="s">
        <v>23</v>
      </c>
      <c r="C35" s="55">
        <v>137.4</v>
      </c>
      <c r="D35" s="55">
        <v>0.23858</v>
      </c>
      <c r="E35" s="29">
        <f t="shared" si="0"/>
        <v>0.1736390101892285</v>
      </c>
    </row>
    <row r="36" spans="1:5" ht="30.75">
      <c r="A36" s="22">
        <v>22</v>
      </c>
      <c r="B36" s="42" t="s">
        <v>24</v>
      </c>
      <c r="C36" s="55">
        <v>1400</v>
      </c>
      <c r="D36" s="55">
        <v>167.40905</v>
      </c>
      <c r="E36" s="29">
        <f t="shared" si="0"/>
        <v>11.957789285714286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2354</v>
      </c>
      <c r="D37" s="55">
        <f>D38+D39</f>
        <v>995.9894899999999</v>
      </c>
      <c r="E37" s="29">
        <f t="shared" si="0"/>
        <v>42.310513593882746</v>
      </c>
    </row>
    <row r="38" spans="1:5" ht="33" customHeight="1">
      <c r="A38" s="22">
        <v>24</v>
      </c>
      <c r="B38" s="43" t="s">
        <v>124</v>
      </c>
      <c r="C38" s="32">
        <v>1654</v>
      </c>
      <c r="D38" s="32">
        <v>146.71769</v>
      </c>
      <c r="E38" s="29">
        <f t="shared" si="0"/>
        <v>8.870477025392987</v>
      </c>
    </row>
    <row r="39" spans="1:5" s="53" customFormat="1" ht="46.5">
      <c r="A39" s="49">
        <v>25</v>
      </c>
      <c r="B39" s="50" t="s">
        <v>26</v>
      </c>
      <c r="C39" s="51">
        <v>700</v>
      </c>
      <c r="D39" s="51">
        <v>849.2718</v>
      </c>
      <c r="E39" s="52">
        <f t="shared" si="0"/>
        <v>121.32454285714284</v>
      </c>
    </row>
    <row r="40" spans="1:5" ht="30.75">
      <c r="A40" s="22">
        <v>27</v>
      </c>
      <c r="B40" s="42" t="s">
        <v>27</v>
      </c>
      <c r="C40" s="55">
        <v>418</v>
      </c>
      <c r="D40" s="55">
        <v>97.8695</v>
      </c>
      <c r="E40" s="29">
        <f t="shared" si="0"/>
        <v>23.413755980861247</v>
      </c>
    </row>
    <row r="41" spans="1:5" ht="15">
      <c r="A41" s="22">
        <f>1+A40</f>
        <v>28</v>
      </c>
      <c r="B41" s="42" t="s">
        <v>28</v>
      </c>
      <c r="C41" s="55">
        <f>C42+C43+C44</f>
        <v>368.3</v>
      </c>
      <c r="D41" s="55">
        <f>D42+D43+D44</f>
        <v>0</v>
      </c>
      <c r="E41" s="29">
        <f t="shared" si="0"/>
        <v>0</v>
      </c>
    </row>
    <row r="42" spans="1:5" ht="15">
      <c r="A42" s="22">
        <f>A41+1</f>
        <v>29</v>
      </c>
      <c r="B42" s="24" t="s">
        <v>29</v>
      </c>
      <c r="C42" s="32"/>
      <c r="D42" s="56">
        <v>0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368.3</v>
      </c>
      <c r="D44" s="56">
        <v>0</v>
      </c>
      <c r="E44" s="29">
        <f t="shared" si="0"/>
        <v>0</v>
      </c>
    </row>
    <row r="45" spans="1:5" ht="18">
      <c r="A45" s="22">
        <v>32</v>
      </c>
      <c r="B45" s="47" t="s">
        <v>30</v>
      </c>
      <c r="C45" s="57">
        <f>C46+C53+C54</f>
        <v>860330.753</v>
      </c>
      <c r="D45" s="57">
        <f>D46+D53+D54+D55</f>
        <v>53388.3</v>
      </c>
      <c r="E45" s="29">
        <f t="shared" si="0"/>
        <v>6.205555225572647</v>
      </c>
    </row>
    <row r="46" spans="1:5" ht="30.75">
      <c r="A46" s="22">
        <v>33</v>
      </c>
      <c r="B46" s="47" t="s">
        <v>31</v>
      </c>
      <c r="C46" s="57">
        <f>C47+C50+C51+C52</f>
        <v>860330.753</v>
      </c>
      <c r="D46" s="57">
        <f>D47+D50+D51+D52</f>
        <v>53388.3</v>
      </c>
      <c r="E46" s="29">
        <f t="shared" si="0"/>
        <v>6.205555225572647</v>
      </c>
    </row>
    <row r="47" spans="1:5" ht="30.75">
      <c r="A47" s="22">
        <v>34</v>
      </c>
      <c r="B47" s="25" t="s">
        <v>32</v>
      </c>
      <c r="C47" s="41">
        <f>C48+C49</f>
        <v>171590</v>
      </c>
      <c r="D47" s="41">
        <f>D48+D49</f>
        <v>20446</v>
      </c>
      <c r="E47" s="29">
        <f t="shared" si="0"/>
        <v>11.915612797948597</v>
      </c>
    </row>
    <row r="48" spans="1:5" ht="30.75">
      <c r="A48" s="22">
        <v>35</v>
      </c>
      <c r="B48" s="24" t="s">
        <v>33</v>
      </c>
      <c r="C48" s="32">
        <v>171590</v>
      </c>
      <c r="D48" s="32">
        <v>20446</v>
      </c>
      <c r="E48" s="29">
        <f t="shared" si="0"/>
        <v>11.915612797948597</v>
      </c>
    </row>
    <row r="49" spans="1:5" ht="30.75">
      <c r="A49" s="22">
        <v>36</v>
      </c>
      <c r="B49" s="24" t="s">
        <v>34</v>
      </c>
      <c r="C49" s="32">
        <v>0</v>
      </c>
      <c r="D49" s="32">
        <v>0</v>
      </c>
      <c r="E49" s="29">
        <f t="shared" si="0"/>
        <v>0</v>
      </c>
    </row>
    <row r="50" spans="1:5" ht="46.5">
      <c r="A50" s="22">
        <v>37</v>
      </c>
      <c r="B50" s="48" t="s">
        <v>35</v>
      </c>
      <c r="C50" s="55">
        <v>225445.953</v>
      </c>
      <c r="D50" s="54">
        <v>0</v>
      </c>
      <c r="E50" s="29">
        <f t="shared" si="0"/>
        <v>0</v>
      </c>
    </row>
    <row r="51" spans="1:5" ht="33" customHeight="1">
      <c r="A51" s="22">
        <f>1+A50</f>
        <v>38</v>
      </c>
      <c r="B51" s="23" t="s">
        <v>36</v>
      </c>
      <c r="C51" s="28">
        <v>442452.4</v>
      </c>
      <c r="D51" s="28">
        <v>32942.3</v>
      </c>
      <c r="E51" s="29">
        <f t="shared" si="0"/>
        <v>7.445388475686876</v>
      </c>
    </row>
    <row r="52" spans="1:5" ht="33" customHeight="1">
      <c r="A52" s="22">
        <v>38</v>
      </c>
      <c r="B52" s="23" t="s">
        <v>131</v>
      </c>
      <c r="C52" s="28">
        <v>20842.4</v>
      </c>
      <c r="D52" s="28">
        <v>0</v>
      </c>
      <c r="E52" s="29">
        <f t="shared" si="0"/>
        <v>0</v>
      </c>
    </row>
    <row r="53" spans="1:5" ht="33" customHeight="1">
      <c r="A53" s="22">
        <v>40</v>
      </c>
      <c r="B53" s="64" t="s">
        <v>130</v>
      </c>
      <c r="C53" s="28">
        <v>0</v>
      </c>
      <c r="D53" s="28">
        <v>0</v>
      </c>
      <c r="E53" s="29">
        <f t="shared" si="0"/>
        <v>0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0</v>
      </c>
      <c r="E55" s="29">
        <f>IF(C55&gt;0,D55/C55*100,0)</f>
        <v>0</v>
      </c>
    </row>
    <row r="56" spans="1:5" ht="18">
      <c r="A56" s="22">
        <v>42</v>
      </c>
      <c r="B56" s="59" t="s">
        <v>38</v>
      </c>
      <c r="C56" s="60">
        <f>(C45+C11)</f>
        <v>1292321.453</v>
      </c>
      <c r="D56" s="60">
        <f>(D45+D11)</f>
        <v>67647.50195</v>
      </c>
      <c r="E56" s="61">
        <f>IF(C56&gt;0,D56/C56*100,0)</f>
        <v>5.234572388546428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54666.8</v>
      </c>
      <c r="D58" s="28">
        <f>D59+D60+D61+D62+D63+D67</f>
        <v>5500.7</v>
      </c>
      <c r="E58" s="31">
        <f>IF(C58&gt;0,D58/C58*100,0)</f>
        <v>10.06223155553279</v>
      </c>
    </row>
    <row r="59" spans="1:5" ht="30.75">
      <c r="A59" s="22">
        <v>43</v>
      </c>
      <c r="B59" s="24" t="s">
        <v>41</v>
      </c>
      <c r="C59" s="32">
        <v>609.6</v>
      </c>
      <c r="D59" s="32">
        <v>161.2</v>
      </c>
      <c r="E59" s="31">
        <f aca="true" t="shared" si="2" ref="E59:E118">IF(C59&gt;0,D59/C59*100,0)</f>
        <v>26.443569553805773</v>
      </c>
    </row>
    <row r="60" spans="1:5" ht="46.5">
      <c r="A60" s="22">
        <v>44</v>
      </c>
      <c r="B60" s="24" t="s">
        <v>42</v>
      </c>
      <c r="C60" s="32">
        <v>2763.7</v>
      </c>
      <c r="D60" s="32">
        <v>249.1</v>
      </c>
      <c r="E60" s="31">
        <f t="shared" si="2"/>
        <v>9.013279299489815</v>
      </c>
    </row>
    <row r="61" spans="1:5" ht="15">
      <c r="A61" s="22">
        <v>45</v>
      </c>
      <c r="B61" s="24" t="s">
        <v>43</v>
      </c>
      <c r="C61" s="32">
        <v>16544.6</v>
      </c>
      <c r="D61" s="32">
        <v>2843.7</v>
      </c>
      <c r="E61" s="31">
        <f t="shared" si="2"/>
        <v>17.188085538483854</v>
      </c>
    </row>
    <row r="62" spans="1:5" ht="15">
      <c r="A62" s="22">
        <v>46</v>
      </c>
      <c r="B62" s="24" t="s">
        <v>44</v>
      </c>
      <c r="C62" s="32"/>
      <c r="D62" s="32"/>
      <c r="E62" s="31">
        <f t="shared" si="2"/>
        <v>0</v>
      </c>
    </row>
    <row r="63" spans="1:5" ht="46.5">
      <c r="A63" s="22">
        <v>47</v>
      </c>
      <c r="B63" s="24" t="s">
        <v>45</v>
      </c>
      <c r="C63" s="37">
        <v>9654.6</v>
      </c>
      <c r="D63" s="37">
        <v>844.5</v>
      </c>
      <c r="E63" s="38">
        <f t="shared" si="2"/>
        <v>8.747125722453546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25094.3</v>
      </c>
      <c r="D67" s="32">
        <v>1402.2</v>
      </c>
      <c r="E67" s="31">
        <f t="shared" si="2"/>
        <v>5.587723108434984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3462.6</v>
      </c>
      <c r="D71" s="28">
        <f>D73+D74+D76</f>
        <v>506.8</v>
      </c>
      <c r="E71" s="31">
        <f t="shared" si="2"/>
        <v>14.63640039276844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1847.5</v>
      </c>
      <c r="D73" s="32">
        <v>139</v>
      </c>
      <c r="E73" s="31">
        <f t="shared" si="2"/>
        <v>7.523680649526387</v>
      </c>
    </row>
    <row r="74" spans="1:7" ht="46.5">
      <c r="A74" s="22">
        <v>57</v>
      </c>
      <c r="B74" s="26" t="s">
        <v>56</v>
      </c>
      <c r="C74" s="32">
        <v>1615.1</v>
      </c>
      <c r="D74" s="32">
        <v>367.8</v>
      </c>
      <c r="E74" s="31">
        <f t="shared" si="2"/>
        <v>22.772583740944835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/>
      <c r="D76" s="32"/>
      <c r="E76" s="31">
        <f t="shared" si="2"/>
        <v>0</v>
      </c>
    </row>
    <row r="77" spans="1:5" ht="15">
      <c r="A77" s="22">
        <v>60</v>
      </c>
      <c r="B77" s="23" t="s">
        <v>59</v>
      </c>
      <c r="C77" s="28">
        <f>C85+C87</f>
        <v>89452.8</v>
      </c>
      <c r="D77" s="28">
        <f>D85+D87</f>
        <v>3469.8999999999996</v>
      </c>
      <c r="E77" s="31">
        <f t="shared" si="2"/>
        <v>3.8790289404020886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77689.3</v>
      </c>
      <c r="D85" s="35">
        <v>1945.6</v>
      </c>
      <c r="E85" s="31">
        <f t="shared" si="2"/>
        <v>2.5043345737443894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30.75">
      <c r="A87" s="22">
        <f t="shared" si="3"/>
        <v>70</v>
      </c>
      <c r="B87" s="24" t="s">
        <v>69</v>
      </c>
      <c r="C87" s="32">
        <v>11763.5</v>
      </c>
      <c r="D87" s="32">
        <v>1524.3</v>
      </c>
      <c r="E87" s="31">
        <f t="shared" si="2"/>
        <v>12.957878182513708</v>
      </c>
    </row>
    <row r="88" spans="1:5" ht="15">
      <c r="A88" s="22">
        <f t="shared" si="3"/>
        <v>71</v>
      </c>
      <c r="B88" s="23" t="s">
        <v>70</v>
      </c>
      <c r="C88" s="28">
        <f>C89+C90+C91+C92</f>
        <v>162646.5</v>
      </c>
      <c r="D88" s="28">
        <f>D89+D90+D91+D92</f>
        <v>2478.1</v>
      </c>
      <c r="E88" s="31">
        <f t="shared" si="2"/>
        <v>1.5236110214483556</v>
      </c>
    </row>
    <row r="89" spans="1:5" ht="15">
      <c r="A89" s="22">
        <f t="shared" si="3"/>
        <v>72</v>
      </c>
      <c r="B89" s="24" t="s">
        <v>71</v>
      </c>
      <c r="C89" s="32">
        <v>34421</v>
      </c>
      <c r="D89" s="32">
        <v>0</v>
      </c>
      <c r="E89" s="31">
        <f t="shared" si="2"/>
        <v>0</v>
      </c>
    </row>
    <row r="90" spans="1:5" ht="15">
      <c r="A90" s="22">
        <f t="shared" si="3"/>
        <v>73</v>
      </c>
      <c r="B90" s="24" t="s">
        <v>72</v>
      </c>
      <c r="C90" s="32">
        <v>95680</v>
      </c>
      <c r="D90" s="32">
        <v>132</v>
      </c>
      <c r="E90" s="31">
        <f t="shared" si="2"/>
        <v>0.13795986622073578</v>
      </c>
    </row>
    <row r="91" spans="1:5" ht="15">
      <c r="A91" s="22">
        <f t="shared" si="3"/>
        <v>74</v>
      </c>
      <c r="B91" s="24" t="s">
        <v>73</v>
      </c>
      <c r="C91" s="32">
        <v>24664.4</v>
      </c>
      <c r="D91" s="32">
        <v>24</v>
      </c>
      <c r="E91" s="31">
        <f t="shared" si="2"/>
        <v>0.09730623895168745</v>
      </c>
    </row>
    <row r="92" spans="1:5" ht="30.75">
      <c r="A92" s="22">
        <f t="shared" si="3"/>
        <v>75</v>
      </c>
      <c r="B92" s="24" t="s">
        <v>74</v>
      </c>
      <c r="C92" s="32">
        <v>7881.1</v>
      </c>
      <c r="D92" s="32">
        <v>2322.1</v>
      </c>
      <c r="E92" s="31">
        <f t="shared" si="2"/>
        <v>29.464161094263492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C95+C96+C97+C98+C99+C100+C101+C102+C103</f>
        <v>779912.8999999999</v>
      </c>
      <c r="D94" s="28">
        <f>D95+D96+D97+D98+D99+D100+D101+D102+D103</f>
        <v>50740.7</v>
      </c>
      <c r="E94" s="31">
        <f t="shared" si="2"/>
        <v>6.505944445847736</v>
      </c>
    </row>
    <row r="95" spans="1:5" ht="15">
      <c r="A95" s="22">
        <f t="shared" si="3"/>
        <v>78</v>
      </c>
      <c r="B95" s="24" t="s">
        <v>77</v>
      </c>
      <c r="C95" s="35">
        <v>297945.8</v>
      </c>
      <c r="D95" s="35">
        <v>17330.9</v>
      </c>
      <c r="E95" s="31">
        <f t="shared" si="2"/>
        <v>5.816796209243426</v>
      </c>
    </row>
    <row r="96" spans="1:5" ht="15">
      <c r="A96" s="22">
        <f t="shared" si="3"/>
        <v>79</v>
      </c>
      <c r="B96" s="24" t="s">
        <v>78</v>
      </c>
      <c r="C96" s="36">
        <v>374652.9</v>
      </c>
      <c r="D96" s="36">
        <v>25738.1</v>
      </c>
      <c r="E96" s="31">
        <f t="shared" si="2"/>
        <v>6.869852068407852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76415.5</v>
      </c>
      <c r="D101" s="32">
        <v>5433.2</v>
      </c>
      <c r="E101" s="31">
        <f t="shared" si="2"/>
        <v>7.110075835399885</v>
      </c>
    </row>
    <row r="102" spans="1:5" ht="15">
      <c r="A102" s="22">
        <f aca="true" t="shared" si="4" ref="A102:A139">1+A101</f>
        <v>85</v>
      </c>
      <c r="B102" s="24" t="s">
        <v>83</v>
      </c>
      <c r="C102" s="32"/>
      <c r="D102" s="32"/>
      <c r="E102" s="31">
        <f t="shared" si="2"/>
        <v>0</v>
      </c>
    </row>
    <row r="103" spans="1:5" ht="15">
      <c r="A103" s="22">
        <f t="shared" si="4"/>
        <v>86</v>
      </c>
      <c r="B103" s="24" t="s">
        <v>84</v>
      </c>
      <c r="C103" s="37">
        <v>30898.7</v>
      </c>
      <c r="D103" s="37">
        <v>2238.5</v>
      </c>
      <c r="E103" s="31">
        <f t="shared" si="2"/>
        <v>7.24464136031613</v>
      </c>
    </row>
    <row r="104" spans="1:5" ht="30.75">
      <c r="A104" s="22">
        <f t="shared" si="4"/>
        <v>87</v>
      </c>
      <c r="B104" s="23" t="s">
        <v>85</v>
      </c>
      <c r="C104" s="28">
        <f>C105+C107</f>
        <v>65526.1</v>
      </c>
      <c r="D104" s="28">
        <f>D105+D107</f>
        <v>5127.6</v>
      </c>
      <c r="E104" s="31">
        <f t="shared" si="2"/>
        <v>7.8252787820425755</v>
      </c>
    </row>
    <row r="105" spans="1:5" ht="15">
      <c r="A105" s="22">
        <f t="shared" si="4"/>
        <v>88</v>
      </c>
      <c r="B105" s="24" t="s">
        <v>86</v>
      </c>
      <c r="C105" s="32">
        <v>47712.5</v>
      </c>
      <c r="D105" s="32">
        <v>3975.5</v>
      </c>
      <c r="E105" s="31">
        <f t="shared" si="2"/>
        <v>8.33219806130469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17813.6</v>
      </c>
      <c r="D107" s="37">
        <v>1152.1</v>
      </c>
      <c r="E107" s="38">
        <f t="shared" si="2"/>
        <v>6.4675304261912245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72161.4</v>
      </c>
      <c r="D117" s="28">
        <f>D118+D121+D122</f>
        <v>1755.6</v>
      </c>
      <c r="E117" s="31">
        <f t="shared" si="2"/>
        <v>2.4328796281668597</v>
      </c>
    </row>
    <row r="118" spans="1:5" ht="15">
      <c r="A118" s="22">
        <f t="shared" si="4"/>
        <v>101</v>
      </c>
      <c r="B118" s="24" t="s">
        <v>99</v>
      </c>
      <c r="C118" s="32">
        <v>6392</v>
      </c>
      <c r="D118" s="32">
        <v>512.5</v>
      </c>
      <c r="E118" s="31">
        <f t="shared" si="2"/>
        <v>8.017834793491865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65769.4</v>
      </c>
      <c r="D121" s="32">
        <v>1243.1</v>
      </c>
      <c r="E121" s="31">
        <f>IF(C121&gt;0,D121/C121*100,0)</f>
        <v>1.8900887038653236</v>
      </c>
    </row>
    <row r="122" spans="1:5" ht="15">
      <c r="A122" s="22">
        <f t="shared" si="4"/>
        <v>105</v>
      </c>
      <c r="B122" s="24" t="s">
        <v>103</v>
      </c>
      <c r="C122" s="37"/>
      <c r="D122" s="37"/>
      <c r="E122" s="31">
        <f>IF(C122&gt;0,D122/C122*100,0)</f>
        <v>0</v>
      </c>
    </row>
    <row r="123" spans="1:5" ht="15">
      <c r="A123" s="22">
        <f t="shared" si="4"/>
        <v>106</v>
      </c>
      <c r="B123" s="23" t="s">
        <v>104</v>
      </c>
      <c r="C123" s="30">
        <f>C124+C125+C128+C126</f>
        <v>64492.4</v>
      </c>
      <c r="D123" s="30">
        <f>D124+D125+D126+D127+D128</f>
        <v>5440.5</v>
      </c>
      <c r="E123" s="31">
        <f aca="true" t="shared" si="5" ref="E123:E133">IF(C123&gt;0,D123/C123*100,0)</f>
        <v>8.43587771582388</v>
      </c>
    </row>
    <row r="124" spans="1:5" ht="15">
      <c r="A124" s="22">
        <f t="shared" si="4"/>
        <v>107</v>
      </c>
      <c r="B124" s="24" t="s">
        <v>105</v>
      </c>
      <c r="C124" s="37">
        <v>56839.9</v>
      </c>
      <c r="D124" s="37">
        <v>5276.2</v>
      </c>
      <c r="E124" s="31">
        <f t="shared" si="5"/>
        <v>9.28256383280055</v>
      </c>
    </row>
    <row r="125" spans="1:5" ht="15">
      <c r="A125" s="22">
        <f t="shared" si="4"/>
        <v>108</v>
      </c>
      <c r="B125" s="24" t="s">
        <v>106</v>
      </c>
      <c r="C125" s="37"/>
      <c r="D125" s="37"/>
      <c r="E125" s="31">
        <f t="shared" si="5"/>
        <v>0</v>
      </c>
    </row>
    <row r="126" spans="1:5" ht="15">
      <c r="A126" s="22">
        <f t="shared" si="4"/>
        <v>109</v>
      </c>
      <c r="B126" s="24" t="s">
        <v>107</v>
      </c>
      <c r="C126" s="37">
        <v>6210</v>
      </c>
      <c r="D126" s="37">
        <v>0</v>
      </c>
      <c r="E126" s="31">
        <f t="shared" si="5"/>
        <v>0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1442.5</v>
      </c>
      <c r="D128" s="37">
        <v>164.3</v>
      </c>
      <c r="E128" s="31">
        <f t="shared" si="5"/>
        <v>11.38994800693241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-0.04699999978765845</v>
      </c>
      <c r="D138" s="28">
        <f>D56-D139</f>
        <v>-7372.398050000003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1292321.4999999998</v>
      </c>
      <c r="D139" s="28">
        <f>D58+D68+D71+D77+D88+D93+D94+D104+D108+D117+D134+D133+D129+D123</f>
        <v>75019.90000000001</v>
      </c>
      <c r="E139" s="31">
        <f t="shared" si="6"/>
        <v>5.805049285336507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2023-01-30T04:58:46Z</cp:lastPrinted>
  <dcterms:created xsi:type="dcterms:W3CDTF">2019-11-11T09:38:06Z</dcterms:created>
  <dcterms:modified xsi:type="dcterms:W3CDTF">2023-03-02T09:50:26Z</dcterms:modified>
  <cp:category/>
  <cp:version/>
  <cp:contentType/>
  <cp:contentStatus/>
</cp:coreProperties>
</file>