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0236" activeTab="0"/>
  </bookViews>
  <sheets>
    <sheet name="ЗФ" sheetId="1" r:id="rId1"/>
  </sheets>
  <definedNames>
    <definedName name="_xlnm.Print_Area" localSheetId="0">'ЗФ'!$A$1:$E$140</definedName>
  </definedNames>
  <calcPr fullCalcOnLoad="1"/>
</workbook>
</file>

<file path=xl/sharedStrings.xml><?xml version="1.0" encoding="utf-8"?>
<sst xmlns="http://schemas.openxmlformats.org/spreadsheetml/2006/main" count="137" uniqueCount="137">
  <si>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</si>
  <si>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</si>
  <si>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</si>
  <si>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</si>
  <si>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</si>
  <si>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</si>
  <si>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</si>
  <si>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</si>
  <si>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</si>
  <si>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</si>
  <si>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</si>
  <si>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</si>
  <si>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</si>
  <si>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</si>
  <si>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</si>
  <si>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</si>
  <si>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</si>
  <si>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</si>
  <si>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</si>
  <si>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</si>
  <si>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</si>
  <si>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</si>
  <si>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</si>
  <si>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</si>
  <si>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</si>
  <si>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</si>
  <si>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</si>
  <si>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</si>
  <si>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</si>
  <si>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</si>
  <si>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</si>
  <si>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</si>
  <si>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</si>
  <si>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</si>
  <si>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</si>
  <si>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</si>
  <si>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</si>
  <si>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</si>
  <si>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</si>
  <si>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</si>
  <si>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</si>
  <si>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</si>
  <si>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</si>
  <si>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</si>
  <si>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</si>
  <si>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</si>
  <si>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</si>
  <si>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</si>
  <si>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</si>
  <si>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</si>
  <si>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</si>
  <si>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</si>
  <si>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</si>
  <si>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</si>
  <si>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</si>
  <si>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</si>
  <si>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</si>
  <si>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</si>
  <si>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</si>
  <si>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</si>
  <si>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</si>
  <si>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</si>
  <si>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</si>
  <si>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</si>
  <si>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</si>
  <si>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</si>
  <si>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</si>
  <si>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</si>
  <si>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</si>
  <si>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</si>
  <si>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</si>
  <si>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</si>
  <si>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</si>
  <si>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</si>
  <si>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</si>
  <si>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</si>
  <si>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</si>
  <si>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</si>
  <si>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</si>
  <si>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</si>
  <si>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</si>
  <si>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</si>
  <si>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</si>
  <si>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</si>
  <si>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</si>
  <si>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</si>
  <si>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</si>
  <si>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</si>
  <si>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</si>
  <si>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</si>
  <si>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</si>
  <si>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</si>
  <si>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</si>
  <si>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</si>
  <si>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</si>
  <si>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</si>
  <si>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</si>
  <si>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</si>
  <si>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</si>
  <si>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</si>
  <si>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</si>
  <si>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</si>
  <si>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</si>
  <si>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</si>
  <si>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</si>
  <si>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</si>
  <si>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</si>
  <si>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</si>
  <si>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</si>
  <si>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</si>
  <si>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</si>
  <si>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</si>
  <si>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</si>
  <si>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</si>
  <si>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</si>
  <si>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</si>
  <si>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</si>
  <si>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</si>
  <si>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</si>
  <si>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</si>
  <si>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</si>
  <si>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</si>
  <si>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</si>
  <si>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</si>
  <si>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</si>
  <si>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</si>
  <si>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</si>
  <si>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</si>
  <si>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</si>
  <si>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</si>
  <si>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</si>
  <si>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</si>
  <si>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</si>
  <si>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</si>
  <si>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Сбор за пользование объектами животного мира</t>
  </si>
  <si>
    <t xml:space="preserve">Молодежная политика </t>
  </si>
  <si>
    <t>Исполнение бюджета муниципального образования "город Бугуруслан" на 01.01.2024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</si>
</sst>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0" fontId="23" fillId="24" borderId="19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left" wrapText="1"/>
    </xf>
    <xf numFmtId="173" fontId="25" fillId="24" borderId="20" xfId="0" applyNumberFormat="1" applyFont="1" applyFill="1" applyBorder="1" applyAlignment="1" applyProtection="1">
      <alignment horizontal="center" wrapText="1"/>
      <protection locked="0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wrapText="1"/>
    </xf>
    <xf numFmtId="173" fontId="36" fillId="24" borderId="22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wrapText="1"/>
      <protection/>
    </xf>
    <xf numFmtId="173" fontId="23" fillId="0" borderId="15" xfId="56" applyNumberFormat="1" applyFont="1" applyFill="1" applyBorder="1" applyAlignment="1" applyProtection="1">
      <alignment horizontal="center" wrapText="1"/>
      <protection/>
    </xf>
    <xf numFmtId="173" fontId="23" fillId="25" borderId="23" xfId="56" applyNumberFormat="1" applyFont="1" applyFill="1" applyBorder="1" applyAlignment="1" applyProtection="1">
      <alignment horizontal="center" wrapText="1"/>
      <protection/>
    </xf>
    <xf numFmtId="173" fontId="36" fillId="25" borderId="24" xfId="56" applyNumberFormat="1" applyFont="1" applyFill="1" applyBorder="1" applyAlignment="1" applyProtection="1">
      <alignment horizontal="center" wrapText="1"/>
      <protection/>
    </xf>
    <xf numFmtId="173" fontId="23" fillId="25" borderId="25" xfId="56" applyNumberFormat="1" applyFont="1" applyFill="1" applyBorder="1" applyAlignment="1" applyProtection="1">
      <alignment horizont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BreakPreview" zoomScaleSheetLayoutView="100" zoomScalePageLayoutView="0" workbookViewId="0" topLeftCell="A129">
      <selection activeCell="D2" sqref="D2"/>
    </sheetView>
  </sheetViews>
  <sheetFormatPr defaultColWidth="9.375" defaultRowHeight="12.75"/>
  <cols>
    <col min="1" max="1" width="5.375" style="1" customWidth="1"/>
    <col min="2" max="2" width="52.875" style="2" customWidth="1"/>
    <col min="3" max="3" width="19.375" style="3" customWidth="1"/>
    <col min="4" max="4" width="22.375" style="3" customWidth="1"/>
    <col min="5" max="5" width="25.375" style="0" customWidth="1"/>
    <col min="6" max="16384" width="9.37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2" t="s">
        <v>136</v>
      </c>
      <c r="C5" s="82"/>
      <c r="D5" s="82"/>
      <c r="E5" s="82"/>
    </row>
    <row r="6" spans="2:5" ht="18.75" customHeight="1">
      <c r="B6" s="83"/>
      <c r="C6" s="83"/>
      <c r="D6" s="83"/>
      <c r="E6" s="83"/>
    </row>
    <row r="7" spans="2:5" ht="12.75">
      <c r="B7" s="11"/>
      <c r="C7" s="17"/>
      <c r="D7" s="12"/>
      <c r="E7" s="13"/>
    </row>
    <row r="8" spans="2:5" ht="16.5" customHeight="1" thickBot="1">
      <c r="B8" s="84" t="s">
        <v>0</v>
      </c>
      <c r="C8" s="84"/>
      <c r="D8" s="84"/>
      <c r="E8" s="84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5" t="s">
        <v>6</v>
      </c>
      <c r="B10" s="86"/>
      <c r="C10" s="86"/>
      <c r="D10" s="86"/>
      <c r="E10" s="87"/>
    </row>
    <row r="11" spans="1:5" s="15" customFormat="1" ht="30.75" customHeight="1">
      <c r="A11" s="39">
        <v>1</v>
      </c>
      <c r="B11" s="40" t="s">
        <v>7</v>
      </c>
      <c r="C11" s="56">
        <f>C12+C15+C16+C21+C27+C29+C36+C37+C38+C41+C42</f>
        <v>504374.2395</v>
      </c>
      <c r="D11" s="56">
        <f>D12+D15+D16+D21+D26+D27+D28+D29+D36+D37+D38+D41+D42</f>
        <v>521117.30948000005</v>
      </c>
      <c r="E11" s="31">
        <f>IF(C11&gt;0,D11/C11*100,0)</f>
        <v>103.31957278321707</v>
      </c>
    </row>
    <row r="12" spans="1:5" s="15" customFormat="1" ht="30.75" customHeight="1">
      <c r="A12" s="65">
        <v>2</v>
      </c>
      <c r="B12" s="66" t="s">
        <v>8</v>
      </c>
      <c r="C12" s="67">
        <v>298868</v>
      </c>
      <c r="D12" s="67">
        <v>316851.60008</v>
      </c>
      <c r="E12" s="76">
        <f>IF(C12&gt;0,D12/C12*100,0)</f>
        <v>106.01723840625293</v>
      </c>
    </row>
    <row r="13" spans="1:5" ht="26.25" customHeight="1">
      <c r="A13" s="71"/>
      <c r="B13" s="72"/>
      <c r="C13" s="73">
        <v>2663</v>
      </c>
      <c r="D13" s="73">
        <v>2010.17</v>
      </c>
      <c r="E13" s="77"/>
    </row>
    <row r="14" spans="1:5" ht="15">
      <c r="A14" s="68"/>
      <c r="B14" s="69" t="s">
        <v>9</v>
      </c>
      <c r="C14" s="70">
        <f>(C12-C13)/42.24*22.24</f>
        <v>155956.42045454544</v>
      </c>
      <c r="D14" s="70">
        <f>(D12-D13)/42.24*22.24</f>
        <v>165768.78326181817</v>
      </c>
      <c r="E14" s="78">
        <f aca="true" t="shared" si="0" ref="E14:E54">IF(C14&gt;0,D14/C14*100,0)</f>
        <v>106.2917337924748</v>
      </c>
    </row>
    <row r="15" spans="1:5" ht="46.5">
      <c r="A15" s="22">
        <v>3</v>
      </c>
      <c r="B15" s="44" t="s">
        <v>10</v>
      </c>
      <c r="C15" s="54">
        <v>13006</v>
      </c>
      <c r="D15" s="54">
        <v>13532.20809</v>
      </c>
      <c r="E15" s="31">
        <f t="shared" si="0"/>
        <v>104.04588720590498</v>
      </c>
    </row>
    <row r="16" spans="1:5" ht="15">
      <c r="A16" s="22">
        <v>4</v>
      </c>
      <c r="B16" s="44" t="s">
        <v>124</v>
      </c>
      <c r="C16" s="54">
        <f>C17+C18+C19+C20</f>
        <v>110106</v>
      </c>
      <c r="D16" s="54">
        <f>D17+D18+D19+D20</f>
        <v>107364.83424</v>
      </c>
      <c r="E16" s="29">
        <f t="shared" si="0"/>
        <v>97.51043016729332</v>
      </c>
    </row>
    <row r="17" spans="1:5" ht="30.75">
      <c r="A17" s="22">
        <v>5</v>
      </c>
      <c r="B17" s="24" t="s">
        <v>11</v>
      </c>
      <c r="C17" s="32">
        <v>105052</v>
      </c>
      <c r="D17" s="32">
        <v>105542.92289</v>
      </c>
      <c r="E17" s="29">
        <f t="shared" si="0"/>
        <v>100.46731417774055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-290.50178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991</v>
      </c>
      <c r="D19" s="32">
        <v>999.9069</v>
      </c>
      <c r="E19" s="29">
        <f t="shared" si="0"/>
        <v>100.89877901109989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1112.50623</v>
      </c>
      <c r="E20" s="29">
        <f>IF(C20&gt;0,D20/C20*100,0)</f>
        <v>27.381398720157517</v>
      </c>
    </row>
    <row r="21" spans="1:5" ht="24" customHeight="1">
      <c r="A21" s="22">
        <v>9</v>
      </c>
      <c r="B21" s="42" t="s">
        <v>125</v>
      </c>
      <c r="C21" s="54">
        <f>C22+C23</f>
        <v>36381</v>
      </c>
      <c r="D21" s="54">
        <v>39284</v>
      </c>
      <c r="E21" s="29">
        <f t="shared" si="0"/>
        <v>107.97943981748715</v>
      </c>
    </row>
    <row r="22" spans="1:5" ht="15">
      <c r="A22" s="22">
        <v>10</v>
      </c>
      <c r="B22" s="24" t="s">
        <v>15</v>
      </c>
      <c r="C22" s="32">
        <v>7922</v>
      </c>
      <c r="D22" s="32">
        <v>7964.6737</v>
      </c>
      <c r="E22" s="57">
        <f t="shared" si="0"/>
        <v>100.53867331481949</v>
      </c>
    </row>
    <row r="23" spans="1:5" ht="15">
      <c r="A23" s="22">
        <v>11</v>
      </c>
      <c r="B23" s="42" t="s">
        <v>126</v>
      </c>
      <c r="C23" s="54">
        <f>C24+C25</f>
        <v>28459</v>
      </c>
      <c r="D23" s="54">
        <f>D24+D25</f>
        <v>31319.434390000002</v>
      </c>
      <c r="E23" s="29">
        <f t="shared" si="0"/>
        <v>110.05107133068626</v>
      </c>
    </row>
    <row r="24" spans="1:5" ht="46.5">
      <c r="A24" s="22">
        <v>12</v>
      </c>
      <c r="B24" s="24" t="s">
        <v>120</v>
      </c>
      <c r="C24" s="32">
        <v>22703</v>
      </c>
      <c r="D24" s="32">
        <v>25118.42425</v>
      </c>
      <c r="E24" s="57">
        <f t="shared" si="0"/>
        <v>110.639229396996</v>
      </c>
    </row>
    <row r="25" spans="1:5" ht="46.5">
      <c r="A25" s="22">
        <f>1+A24</f>
        <v>13</v>
      </c>
      <c r="B25" s="24" t="s">
        <v>121</v>
      </c>
      <c r="C25" s="32">
        <v>5756</v>
      </c>
      <c r="D25" s="32">
        <v>6201.01014</v>
      </c>
      <c r="E25" s="57">
        <f t="shared" si="0"/>
        <v>107.73123940236276</v>
      </c>
    </row>
    <row r="26" spans="1:5" ht="21.75" customHeight="1">
      <c r="A26" s="22">
        <v>14</v>
      </c>
      <c r="B26" s="42" t="s">
        <v>134</v>
      </c>
      <c r="C26" s="54">
        <v>0</v>
      </c>
      <c r="D26" s="54">
        <v>26.775</v>
      </c>
      <c r="E26" s="29">
        <f t="shared" si="0"/>
        <v>0</v>
      </c>
    </row>
    <row r="27" spans="1:5" ht="15">
      <c r="A27" s="22">
        <v>15</v>
      </c>
      <c r="B27" s="42" t="s">
        <v>16</v>
      </c>
      <c r="C27" s="54">
        <v>9076</v>
      </c>
      <c r="D27" s="54">
        <v>6727.74</v>
      </c>
      <c r="E27" s="29">
        <f t="shared" si="0"/>
        <v>74.1267078007933</v>
      </c>
    </row>
    <row r="28" spans="1:5" ht="31.5" customHeight="1">
      <c r="A28" s="22">
        <v>16</v>
      </c>
      <c r="B28" s="42" t="s">
        <v>133</v>
      </c>
      <c r="C28" s="54">
        <v>0</v>
      </c>
      <c r="D28" s="54">
        <v>0.20968</v>
      </c>
      <c r="E28" s="29">
        <f t="shared" si="0"/>
        <v>0</v>
      </c>
    </row>
    <row r="29" spans="1:5" ht="62.25">
      <c r="A29" s="22">
        <v>17</v>
      </c>
      <c r="B29" s="45" t="s">
        <v>17</v>
      </c>
      <c r="C29" s="54">
        <f>C30+C31+C32+C33+C34+C35</f>
        <v>26929</v>
      </c>
      <c r="D29" s="54">
        <f>D30+D31+D32+D33+D34+D35</f>
        <v>27145.13521</v>
      </c>
      <c r="E29" s="31">
        <f t="shared" si="0"/>
        <v>100.8026113483605</v>
      </c>
    </row>
    <row r="30" spans="1:5" ht="78">
      <c r="A30" s="22">
        <v>18</v>
      </c>
      <c r="B30" s="24" t="s">
        <v>18</v>
      </c>
      <c r="C30" s="46">
        <v>21304</v>
      </c>
      <c r="D30" s="46">
        <v>22000.20318</v>
      </c>
      <c r="E30" s="31">
        <f t="shared" si="0"/>
        <v>103.26794583176869</v>
      </c>
    </row>
    <row r="31" spans="1:5" ht="108.75">
      <c r="A31" s="22">
        <f>1+A30</f>
        <v>19</v>
      </c>
      <c r="B31" s="24" t="s">
        <v>19</v>
      </c>
      <c r="C31" s="46">
        <v>1672</v>
      </c>
      <c r="D31" s="46">
        <v>910.42006</v>
      </c>
      <c r="E31" s="31">
        <f t="shared" si="0"/>
        <v>54.4509605263158</v>
      </c>
    </row>
    <row r="32" spans="1:5" ht="93">
      <c r="A32" s="22">
        <f>1+A31</f>
        <v>20</v>
      </c>
      <c r="B32" s="24" t="s">
        <v>20</v>
      </c>
      <c r="C32" s="46">
        <v>2153</v>
      </c>
      <c r="D32" s="46">
        <v>2207.2872</v>
      </c>
      <c r="E32" s="31">
        <f t="shared" si="0"/>
        <v>102.52146771946123</v>
      </c>
    </row>
    <row r="33" spans="1:5" ht="30.75">
      <c r="A33" s="22">
        <f>1+A32</f>
        <v>21</v>
      </c>
      <c r="B33" s="24" t="s">
        <v>21</v>
      </c>
      <c r="C33" s="32"/>
      <c r="D33" s="32">
        <v>0</v>
      </c>
      <c r="E33" s="29">
        <f t="shared" si="0"/>
        <v>0</v>
      </c>
    </row>
    <row r="34" spans="1:5" ht="46.5">
      <c r="A34" s="22">
        <v>22</v>
      </c>
      <c r="B34" s="24" t="s">
        <v>22</v>
      </c>
      <c r="C34" s="32"/>
      <c r="D34" s="32"/>
      <c r="E34" s="31">
        <f t="shared" si="0"/>
        <v>0</v>
      </c>
    </row>
    <row r="35" spans="1:5" ht="30.75">
      <c r="A35" s="22">
        <v>23</v>
      </c>
      <c r="B35" s="24" t="s">
        <v>132</v>
      </c>
      <c r="C35" s="32">
        <v>1800</v>
      </c>
      <c r="D35" s="32">
        <v>2027.22477</v>
      </c>
      <c r="E35" s="31">
        <f t="shared" si="0"/>
        <v>112.62359833333333</v>
      </c>
    </row>
    <row r="36" spans="1:5" ht="30.75">
      <c r="A36" s="22">
        <v>24</v>
      </c>
      <c r="B36" s="42" t="s">
        <v>23</v>
      </c>
      <c r="C36" s="54">
        <v>137.4</v>
      </c>
      <c r="D36" s="54">
        <v>135.79998</v>
      </c>
      <c r="E36" s="31">
        <f t="shared" si="0"/>
        <v>98.8355021834061</v>
      </c>
    </row>
    <row r="37" spans="1:5" ht="30.75">
      <c r="A37" s="22">
        <v>25</v>
      </c>
      <c r="B37" s="42" t="s">
        <v>24</v>
      </c>
      <c r="C37" s="54">
        <v>1400</v>
      </c>
      <c r="D37" s="54">
        <v>1429.96</v>
      </c>
      <c r="E37" s="31">
        <f t="shared" si="0"/>
        <v>102.14000000000001</v>
      </c>
    </row>
    <row r="38" spans="1:5" ht="35.25" customHeight="1">
      <c r="A38" s="22">
        <v>26</v>
      </c>
      <c r="B38" s="42" t="s">
        <v>25</v>
      </c>
      <c r="C38" s="54">
        <f>C39+C40</f>
        <v>4998.1</v>
      </c>
      <c r="D38" s="54">
        <f>D39+D40</f>
        <v>4869.9262</v>
      </c>
      <c r="E38" s="31">
        <f t="shared" si="0"/>
        <v>97.43554950881334</v>
      </c>
    </row>
    <row r="39" spans="1:5" ht="33.75" customHeight="1">
      <c r="A39" s="22">
        <v>27</v>
      </c>
      <c r="B39" s="43" t="s">
        <v>123</v>
      </c>
      <c r="C39" s="32">
        <v>2498.1</v>
      </c>
      <c r="D39" s="32">
        <v>2140.59525</v>
      </c>
      <c r="E39" s="31">
        <f t="shared" si="0"/>
        <v>85.68893358952803</v>
      </c>
    </row>
    <row r="40" spans="1:5" s="52" customFormat="1" ht="46.5">
      <c r="A40" s="49">
        <v>28</v>
      </c>
      <c r="B40" s="50" t="s">
        <v>26</v>
      </c>
      <c r="C40" s="51">
        <v>2500</v>
      </c>
      <c r="D40" s="51">
        <v>2729.33095</v>
      </c>
      <c r="E40" s="74">
        <f t="shared" si="0"/>
        <v>109.17323800000001</v>
      </c>
    </row>
    <row r="41" spans="1:5" ht="30.75">
      <c r="A41" s="22">
        <v>29</v>
      </c>
      <c r="B41" s="42" t="s">
        <v>27</v>
      </c>
      <c r="C41" s="54">
        <v>1768</v>
      </c>
      <c r="D41" s="54">
        <v>2025.03</v>
      </c>
      <c r="E41" s="31">
        <f t="shared" si="0"/>
        <v>114.53789592760182</v>
      </c>
    </row>
    <row r="42" spans="1:5" ht="15">
      <c r="A42" s="22">
        <f>1+A41</f>
        <v>30</v>
      </c>
      <c r="B42" s="42" t="s">
        <v>28</v>
      </c>
      <c r="C42" s="54">
        <f>C43+C44+C45</f>
        <v>1704.7395000000001</v>
      </c>
      <c r="D42" s="54">
        <f>D43+D44+D45</f>
        <v>1724.091</v>
      </c>
      <c r="E42" s="29">
        <f t="shared" si="0"/>
        <v>101.13515877352522</v>
      </c>
    </row>
    <row r="43" spans="1:5" ht="15">
      <c r="A43" s="22">
        <f>A42+1</f>
        <v>31</v>
      </c>
      <c r="B43" s="24" t="s">
        <v>29</v>
      </c>
      <c r="C43" s="32">
        <v>0</v>
      </c>
      <c r="D43" s="55">
        <v>8.1021</v>
      </c>
      <c r="E43" s="29">
        <f t="shared" si="0"/>
        <v>0</v>
      </c>
    </row>
    <row r="44" spans="1:5" ht="30.75">
      <c r="A44" s="22">
        <v>32</v>
      </c>
      <c r="B44" s="24" t="s">
        <v>128</v>
      </c>
      <c r="C44" s="32">
        <v>1379.3095</v>
      </c>
      <c r="D44" s="55">
        <v>1390.5889</v>
      </c>
      <c r="E44" s="31">
        <f t="shared" si="0"/>
        <v>100.81775700087616</v>
      </c>
    </row>
    <row r="45" spans="1:5" ht="30.75">
      <c r="A45" s="22">
        <v>33</v>
      </c>
      <c r="B45" s="24" t="s">
        <v>131</v>
      </c>
      <c r="C45" s="32">
        <v>325.43</v>
      </c>
      <c r="D45" s="55">
        <v>325.4</v>
      </c>
      <c r="E45" s="31">
        <f t="shared" si="0"/>
        <v>99.99078142764957</v>
      </c>
    </row>
    <row r="46" spans="1:5" ht="17.25">
      <c r="A46" s="22">
        <v>34</v>
      </c>
      <c r="B46" s="47" t="s">
        <v>30</v>
      </c>
      <c r="C46" s="56">
        <f>C47+C54+C55</f>
        <v>1182670.7999999998</v>
      </c>
      <c r="D46" s="56">
        <f>D47+D54+D55+D56</f>
        <v>1164487.68556</v>
      </c>
      <c r="E46" s="31">
        <f t="shared" si="0"/>
        <v>98.46253797421903</v>
      </c>
    </row>
    <row r="47" spans="1:5" ht="30.75">
      <c r="A47" s="22">
        <v>35</v>
      </c>
      <c r="B47" s="47" t="s">
        <v>31</v>
      </c>
      <c r="C47" s="56">
        <f>C48+C51+C52+C53</f>
        <v>1170827.13</v>
      </c>
      <c r="D47" s="56">
        <f>D48+D51+D52+D53</f>
        <v>1162935.1055299998</v>
      </c>
      <c r="E47" s="31">
        <f t="shared" si="0"/>
        <v>99.32594451667684</v>
      </c>
    </row>
    <row r="48" spans="1:5" ht="30.75">
      <c r="A48" s="22">
        <v>36</v>
      </c>
      <c r="B48" s="25" t="s">
        <v>32</v>
      </c>
      <c r="C48" s="41">
        <f>C49+C50</f>
        <v>185857</v>
      </c>
      <c r="D48" s="41">
        <f>D49+D50</f>
        <v>185850.99253</v>
      </c>
      <c r="E48" s="31">
        <f t="shared" si="0"/>
        <v>99.99676769236562</v>
      </c>
    </row>
    <row r="49" spans="1:5" ht="30.75">
      <c r="A49" s="22">
        <v>37</v>
      </c>
      <c r="B49" s="24" t="s">
        <v>33</v>
      </c>
      <c r="C49" s="32">
        <v>149557</v>
      </c>
      <c r="D49" s="32">
        <v>149550.99253</v>
      </c>
      <c r="E49" s="31">
        <f t="shared" si="0"/>
        <v>99.99598315692344</v>
      </c>
    </row>
    <row r="50" spans="1:5" ht="30.75">
      <c r="A50" s="22">
        <v>38</v>
      </c>
      <c r="B50" s="24" t="s">
        <v>34</v>
      </c>
      <c r="C50" s="32">
        <v>36300</v>
      </c>
      <c r="D50" s="32">
        <v>36300</v>
      </c>
      <c r="E50" s="31">
        <f t="shared" si="0"/>
        <v>100</v>
      </c>
    </row>
    <row r="51" spans="1:5" ht="46.5">
      <c r="A51" s="22">
        <v>39</v>
      </c>
      <c r="B51" s="48" t="s">
        <v>35</v>
      </c>
      <c r="C51" s="54">
        <v>259483.53</v>
      </c>
      <c r="D51" s="53">
        <v>257285.38</v>
      </c>
      <c r="E51" s="31">
        <f t="shared" si="0"/>
        <v>99.15287494354652</v>
      </c>
    </row>
    <row r="52" spans="1:5" ht="33" customHeight="1">
      <c r="A52" s="22">
        <f>1+A51</f>
        <v>40</v>
      </c>
      <c r="B52" s="23" t="s">
        <v>36</v>
      </c>
      <c r="C52" s="28">
        <v>460692.2</v>
      </c>
      <c r="D52" s="28">
        <v>455350.64</v>
      </c>
      <c r="E52" s="31">
        <f t="shared" si="0"/>
        <v>98.84053604554191</v>
      </c>
    </row>
    <row r="53" spans="1:5" ht="33" customHeight="1">
      <c r="A53" s="22">
        <v>41</v>
      </c>
      <c r="B53" s="23" t="s">
        <v>130</v>
      </c>
      <c r="C53" s="53">
        <v>264794.4</v>
      </c>
      <c r="D53" s="53">
        <v>264448.093</v>
      </c>
      <c r="E53" s="75">
        <f t="shared" si="0"/>
        <v>99.869216645065</v>
      </c>
    </row>
    <row r="54" spans="1:5" ht="33" customHeight="1">
      <c r="A54" s="22">
        <v>42</v>
      </c>
      <c r="B54" s="63" t="s">
        <v>129</v>
      </c>
      <c r="C54" s="53">
        <v>11843.67</v>
      </c>
      <c r="D54" s="53">
        <v>2237.905</v>
      </c>
      <c r="E54" s="75">
        <f t="shared" si="0"/>
        <v>18.89536773652086</v>
      </c>
    </row>
    <row r="55" spans="1:5" ht="15">
      <c r="A55" s="22">
        <v>43</v>
      </c>
      <c r="B55" s="23" t="s">
        <v>127</v>
      </c>
      <c r="C55" s="28">
        <v>0</v>
      </c>
      <c r="D55" s="28">
        <v>0</v>
      </c>
      <c r="E55" s="29">
        <f>IF(C55&gt;0,D55/C55*100,0)</f>
        <v>0</v>
      </c>
    </row>
    <row r="56" spans="1:5" ht="72" customHeight="1">
      <c r="A56" s="22">
        <v>44</v>
      </c>
      <c r="B56" s="25" t="s">
        <v>37</v>
      </c>
      <c r="C56" s="41"/>
      <c r="D56" s="41">
        <v>-685.32497</v>
      </c>
      <c r="E56" s="29">
        <f>IF(C56&gt;0,D56/C56*100,0)</f>
        <v>0</v>
      </c>
    </row>
    <row r="57" spans="1:5" ht="17.25">
      <c r="A57" s="22">
        <v>45</v>
      </c>
      <c r="B57" s="58" t="s">
        <v>38</v>
      </c>
      <c r="C57" s="59">
        <f>(C46+C11)</f>
        <v>1687045.0395</v>
      </c>
      <c r="D57" s="59">
        <f>(D46+D11)</f>
        <v>1685604.99504</v>
      </c>
      <c r="E57" s="60">
        <f>IF(C57&gt;0,D57/C57*100,0)</f>
        <v>99.9146410186875</v>
      </c>
    </row>
    <row r="58" spans="1:5" ht="15.75" customHeight="1">
      <c r="A58" s="79" t="s">
        <v>39</v>
      </c>
      <c r="B58" s="80"/>
      <c r="C58" s="80"/>
      <c r="D58" s="80"/>
      <c r="E58" s="81"/>
    </row>
    <row r="59" spans="1:5" ht="15">
      <c r="A59" s="22">
        <v>46</v>
      </c>
      <c r="B59" s="23" t="s">
        <v>40</v>
      </c>
      <c r="C59" s="28">
        <f>C60+C61+C62+C63+C64+C68</f>
        <v>81834</v>
      </c>
      <c r="D59" s="28">
        <f>D60+D61+D62+D63+D64+D68</f>
        <v>81338.79999999999</v>
      </c>
      <c r="E59" s="31">
        <f>IF(C59&gt;0,D59/C59*100,0)</f>
        <v>99.39487254686314</v>
      </c>
    </row>
    <row r="60" spans="1:5" ht="30.75">
      <c r="A60" s="22">
        <v>47</v>
      </c>
      <c r="B60" s="24" t="s">
        <v>41</v>
      </c>
      <c r="C60" s="32">
        <v>2272.6</v>
      </c>
      <c r="D60" s="32">
        <v>2272.6</v>
      </c>
      <c r="E60" s="31">
        <f aca="true" t="shared" si="1" ref="E60:E119">IF(C60&gt;0,D60/C60*100,0)</f>
        <v>100</v>
      </c>
    </row>
    <row r="61" spans="1:5" ht="46.5">
      <c r="A61" s="22">
        <v>48</v>
      </c>
      <c r="B61" s="24" t="s">
        <v>42</v>
      </c>
      <c r="C61" s="32">
        <v>3099.2</v>
      </c>
      <c r="D61" s="32">
        <v>3061</v>
      </c>
      <c r="E61" s="31">
        <f t="shared" si="1"/>
        <v>98.76742385131647</v>
      </c>
    </row>
    <row r="62" spans="1:5" ht="15">
      <c r="A62" s="22">
        <v>49</v>
      </c>
      <c r="B62" s="24" t="s">
        <v>43</v>
      </c>
      <c r="C62" s="32">
        <v>43415.9</v>
      </c>
      <c r="D62" s="32">
        <v>43166.7</v>
      </c>
      <c r="E62" s="31">
        <f t="shared" si="1"/>
        <v>99.42601673580415</v>
      </c>
    </row>
    <row r="63" spans="1:5" ht="15">
      <c r="A63" s="22">
        <v>50</v>
      </c>
      <c r="B63" s="24" t="s">
        <v>44</v>
      </c>
      <c r="C63" s="32">
        <v>12.7</v>
      </c>
      <c r="D63" s="32">
        <v>12.7</v>
      </c>
      <c r="E63" s="31">
        <f t="shared" si="1"/>
        <v>100</v>
      </c>
    </row>
    <row r="64" spans="1:5" ht="46.5">
      <c r="A64" s="22">
        <v>51</v>
      </c>
      <c r="B64" s="24" t="s">
        <v>45</v>
      </c>
      <c r="C64" s="37">
        <v>12632.6</v>
      </c>
      <c r="D64" s="37">
        <v>12603.9</v>
      </c>
      <c r="E64" s="38">
        <f t="shared" si="1"/>
        <v>99.77281003118914</v>
      </c>
    </row>
    <row r="65" spans="1:5" ht="15">
      <c r="A65" s="22">
        <v>52</v>
      </c>
      <c r="B65" s="24" t="s">
        <v>46</v>
      </c>
      <c r="C65" s="35"/>
      <c r="D65" s="35"/>
      <c r="E65" s="31">
        <f t="shared" si="1"/>
        <v>0</v>
      </c>
    </row>
    <row r="66" spans="1:5" ht="15">
      <c r="A66" s="22">
        <v>53</v>
      </c>
      <c r="B66" s="24" t="s">
        <v>47</v>
      </c>
      <c r="C66" s="32"/>
      <c r="D66" s="32"/>
      <c r="E66" s="31">
        <f t="shared" si="1"/>
        <v>0</v>
      </c>
    </row>
    <row r="67" spans="1:5" ht="30.75">
      <c r="A67" s="22">
        <v>54</v>
      </c>
      <c r="B67" s="24" t="s">
        <v>48</v>
      </c>
      <c r="C67" s="32"/>
      <c r="D67" s="32"/>
      <c r="E67" s="31">
        <f t="shared" si="1"/>
        <v>0</v>
      </c>
    </row>
    <row r="68" spans="1:5" ht="15">
      <c r="A68" s="22">
        <v>55</v>
      </c>
      <c r="B68" s="24" t="s">
        <v>49</v>
      </c>
      <c r="C68" s="32">
        <v>20401</v>
      </c>
      <c r="D68" s="32">
        <v>20221.9</v>
      </c>
      <c r="E68" s="31">
        <f t="shared" si="1"/>
        <v>99.12210185775207</v>
      </c>
    </row>
    <row r="69" spans="1:5" ht="15">
      <c r="A69" s="22">
        <v>56</v>
      </c>
      <c r="B69" s="25" t="s">
        <v>50</v>
      </c>
      <c r="C69" s="28">
        <f>C70+C71</f>
        <v>0</v>
      </c>
      <c r="D69" s="28">
        <f>D70+D71</f>
        <v>0</v>
      </c>
      <c r="E69" s="31">
        <f t="shared" si="1"/>
        <v>0</v>
      </c>
    </row>
    <row r="70" spans="1:5" ht="15">
      <c r="A70" s="22">
        <v>57</v>
      </c>
      <c r="B70" s="26" t="s">
        <v>51</v>
      </c>
      <c r="C70" s="32"/>
      <c r="D70" s="32"/>
      <c r="E70" s="31">
        <f t="shared" si="1"/>
        <v>0</v>
      </c>
    </row>
    <row r="71" spans="1:5" ht="15">
      <c r="A71" s="22">
        <v>58</v>
      </c>
      <c r="B71" s="26" t="s">
        <v>52</v>
      </c>
      <c r="C71" s="32"/>
      <c r="D71" s="32"/>
      <c r="E71" s="31">
        <f t="shared" si="1"/>
        <v>0</v>
      </c>
    </row>
    <row r="72" spans="1:5" s="62" customFormat="1" ht="30.75">
      <c r="A72" s="22">
        <v>59</v>
      </c>
      <c r="B72" s="25" t="s">
        <v>53</v>
      </c>
      <c r="C72" s="28">
        <f>C74+C75+C77</f>
        <v>6769.700000000001</v>
      </c>
      <c r="D72" s="28">
        <f>D74+D75+D77</f>
        <v>6682.5</v>
      </c>
      <c r="E72" s="31">
        <f t="shared" si="1"/>
        <v>98.71190747005036</v>
      </c>
    </row>
    <row r="73" spans="1:5" ht="15">
      <c r="A73" s="22">
        <v>60</v>
      </c>
      <c r="B73" s="26" t="s">
        <v>54</v>
      </c>
      <c r="C73" s="32"/>
      <c r="D73" s="32"/>
      <c r="E73" s="31">
        <f t="shared" si="1"/>
        <v>0</v>
      </c>
    </row>
    <row r="74" spans="1:5" ht="15">
      <c r="A74" s="22">
        <v>61</v>
      </c>
      <c r="B74" s="26" t="s">
        <v>55</v>
      </c>
      <c r="C74" s="32">
        <v>1933.5</v>
      </c>
      <c r="D74" s="32">
        <v>1933.5</v>
      </c>
      <c r="E74" s="31">
        <f t="shared" si="1"/>
        <v>100</v>
      </c>
    </row>
    <row r="75" spans="1:7" ht="46.5">
      <c r="A75" s="22">
        <v>62</v>
      </c>
      <c r="B75" s="26" t="s">
        <v>56</v>
      </c>
      <c r="C75" s="32">
        <v>4753.1</v>
      </c>
      <c r="D75" s="32">
        <v>4665.9</v>
      </c>
      <c r="E75" s="31">
        <f t="shared" si="1"/>
        <v>98.16540783909447</v>
      </c>
      <c r="G75" s="61"/>
    </row>
    <row r="76" spans="1:5" ht="15">
      <c r="A76" s="22">
        <v>63</v>
      </c>
      <c r="B76" s="26" t="s">
        <v>57</v>
      </c>
      <c r="C76" s="35"/>
      <c r="D76" s="35"/>
      <c r="E76" s="31">
        <f t="shared" si="1"/>
        <v>0</v>
      </c>
    </row>
    <row r="77" spans="1:5" ht="30.75">
      <c r="A77" s="22">
        <v>64</v>
      </c>
      <c r="B77" s="26" t="s">
        <v>58</v>
      </c>
      <c r="C77" s="32">
        <v>83.1</v>
      </c>
      <c r="D77" s="32">
        <v>83.1</v>
      </c>
      <c r="E77" s="31">
        <f t="shared" si="1"/>
        <v>100</v>
      </c>
    </row>
    <row r="78" spans="1:5" ht="15">
      <c r="A78" s="22">
        <v>65</v>
      </c>
      <c r="B78" s="23" t="s">
        <v>59</v>
      </c>
      <c r="C78" s="28">
        <f>C86+C88+C85</f>
        <v>273006.2</v>
      </c>
      <c r="D78" s="28">
        <f>D86+D88+D85</f>
        <v>110767.1</v>
      </c>
      <c r="E78" s="31">
        <f t="shared" si="1"/>
        <v>40.57310786348442</v>
      </c>
    </row>
    <row r="79" spans="1:5" ht="15">
      <c r="A79" s="22">
        <v>66</v>
      </c>
      <c r="B79" s="24" t="s">
        <v>60</v>
      </c>
      <c r="C79" s="34"/>
      <c r="D79" s="34"/>
      <c r="E79" s="31">
        <f t="shared" si="1"/>
        <v>0</v>
      </c>
    </row>
    <row r="80" spans="1:5" ht="15">
      <c r="A80" s="22">
        <v>67</v>
      </c>
      <c r="B80" s="24" t="s">
        <v>61</v>
      </c>
      <c r="C80" s="32"/>
      <c r="D80" s="32"/>
      <c r="E80" s="31">
        <f t="shared" si="1"/>
        <v>0</v>
      </c>
    </row>
    <row r="81" spans="1:5" ht="15">
      <c r="A81" s="22">
        <v>68</v>
      </c>
      <c r="B81" s="24" t="s">
        <v>62</v>
      </c>
      <c r="C81" s="32"/>
      <c r="D81" s="32"/>
      <c r="E81" s="31">
        <f t="shared" si="1"/>
        <v>0</v>
      </c>
    </row>
    <row r="82" spans="1:5" ht="15">
      <c r="A82" s="22">
        <v>69</v>
      </c>
      <c r="B82" s="24" t="s">
        <v>63</v>
      </c>
      <c r="C82" s="32"/>
      <c r="D82" s="32"/>
      <c r="E82" s="31">
        <f t="shared" si="1"/>
        <v>0</v>
      </c>
    </row>
    <row r="83" spans="1:5" ht="15">
      <c r="A83" s="22">
        <v>70</v>
      </c>
      <c r="B83" s="24" t="s">
        <v>64</v>
      </c>
      <c r="C83" s="32"/>
      <c r="D83" s="32"/>
      <c r="E83" s="31">
        <f t="shared" si="1"/>
        <v>0</v>
      </c>
    </row>
    <row r="84" spans="1:5" ht="15">
      <c r="A84" s="22">
        <v>71</v>
      </c>
      <c r="B84" s="24" t="s">
        <v>65</v>
      </c>
      <c r="C84" s="32"/>
      <c r="D84" s="32"/>
      <c r="E84" s="31">
        <f t="shared" si="1"/>
        <v>0</v>
      </c>
    </row>
    <row r="85" spans="1:5" ht="15">
      <c r="A85" s="22">
        <v>72</v>
      </c>
      <c r="B85" s="24" t="s">
        <v>66</v>
      </c>
      <c r="C85" s="35">
        <v>162002</v>
      </c>
      <c r="D85" s="35">
        <v>49.8</v>
      </c>
      <c r="E85" s="31">
        <f t="shared" si="1"/>
        <v>0.03074036123010827</v>
      </c>
    </row>
    <row r="86" spans="1:5" ht="15">
      <c r="A86" s="22">
        <v>73</v>
      </c>
      <c r="B86" s="24" t="s">
        <v>67</v>
      </c>
      <c r="C86" s="35">
        <v>94940.4</v>
      </c>
      <c r="D86" s="35">
        <v>94760.2</v>
      </c>
      <c r="E86" s="31">
        <f t="shared" si="1"/>
        <v>99.81019671288513</v>
      </c>
    </row>
    <row r="87" spans="1:5" ht="15">
      <c r="A87" s="22">
        <v>74</v>
      </c>
      <c r="B87" s="24" t="s">
        <v>68</v>
      </c>
      <c r="C87" s="32"/>
      <c r="D87" s="32"/>
      <c r="E87" s="31">
        <f t="shared" si="1"/>
        <v>0</v>
      </c>
    </row>
    <row r="88" spans="1:5" ht="15">
      <c r="A88" s="22">
        <v>75</v>
      </c>
      <c r="B88" s="24" t="s">
        <v>69</v>
      </c>
      <c r="C88" s="32">
        <v>16063.8</v>
      </c>
      <c r="D88" s="32">
        <v>15957.1</v>
      </c>
      <c r="E88" s="31">
        <f t="shared" si="1"/>
        <v>99.335773602759</v>
      </c>
    </row>
    <row r="89" spans="1:5" ht="15">
      <c r="A89" s="22">
        <v>76</v>
      </c>
      <c r="B89" s="23" t="s">
        <v>70</v>
      </c>
      <c r="C89" s="28">
        <f>C90+C91+C92+C93</f>
        <v>340430.89999999997</v>
      </c>
      <c r="D89" s="28">
        <f>D90+D91+D92+D93</f>
        <v>338974.7</v>
      </c>
      <c r="E89" s="31">
        <f t="shared" si="1"/>
        <v>99.57224799511444</v>
      </c>
    </row>
    <row r="90" spans="1:5" ht="15">
      <c r="A90" s="22">
        <v>77</v>
      </c>
      <c r="B90" s="24" t="s">
        <v>71</v>
      </c>
      <c r="C90" s="32">
        <v>42768.2</v>
      </c>
      <c r="D90" s="32">
        <v>42765.1</v>
      </c>
      <c r="E90" s="31">
        <f t="shared" si="1"/>
        <v>99.99275162387008</v>
      </c>
    </row>
    <row r="91" spans="1:5" ht="15">
      <c r="A91" s="22">
        <f aca="true" t="shared" si="2" ref="A91:A100">1+A90</f>
        <v>78</v>
      </c>
      <c r="B91" s="24" t="s">
        <v>72</v>
      </c>
      <c r="C91" s="32">
        <v>94954.4</v>
      </c>
      <c r="D91" s="32">
        <v>94892</v>
      </c>
      <c r="E91" s="31">
        <f t="shared" si="1"/>
        <v>99.93428424591173</v>
      </c>
    </row>
    <row r="92" spans="1:5" ht="15">
      <c r="A92" s="22">
        <f t="shared" si="2"/>
        <v>79</v>
      </c>
      <c r="B92" s="24" t="s">
        <v>73</v>
      </c>
      <c r="C92" s="32">
        <v>172685</v>
      </c>
      <c r="D92" s="32">
        <v>171579.4</v>
      </c>
      <c r="E92" s="31">
        <f t="shared" si="1"/>
        <v>99.35975909893737</v>
      </c>
    </row>
    <row r="93" spans="1:5" ht="30.75">
      <c r="A93" s="22">
        <f t="shared" si="2"/>
        <v>80</v>
      </c>
      <c r="B93" s="24" t="s">
        <v>74</v>
      </c>
      <c r="C93" s="32">
        <v>30023.3</v>
      </c>
      <c r="D93" s="32">
        <v>29738.2</v>
      </c>
      <c r="E93" s="31">
        <f t="shared" si="1"/>
        <v>99.05040418608215</v>
      </c>
    </row>
    <row r="94" spans="1:5" ht="15">
      <c r="A94" s="22">
        <f t="shared" si="2"/>
        <v>81</v>
      </c>
      <c r="B94" s="23" t="s">
        <v>75</v>
      </c>
      <c r="C94" s="28"/>
      <c r="D94" s="28"/>
      <c r="E94" s="31">
        <f t="shared" si="1"/>
        <v>0</v>
      </c>
    </row>
    <row r="95" spans="1:5" ht="15">
      <c r="A95" s="22">
        <f t="shared" si="2"/>
        <v>82</v>
      </c>
      <c r="B95" s="23" t="s">
        <v>76</v>
      </c>
      <c r="C95" s="28">
        <f>C96+C97+C98+C99+C100+C101+C102+C103+C104</f>
        <v>777552.2000000001</v>
      </c>
      <c r="D95" s="28">
        <f>D96+D97+D98+D99+D100+D101+D102+D103+D104</f>
        <v>775015.0000000001</v>
      </c>
      <c r="E95" s="31">
        <f t="shared" si="1"/>
        <v>99.67369393334621</v>
      </c>
    </row>
    <row r="96" spans="1:5" ht="15">
      <c r="A96" s="22">
        <f t="shared" si="2"/>
        <v>83</v>
      </c>
      <c r="B96" s="24" t="s">
        <v>77</v>
      </c>
      <c r="C96" s="35">
        <v>278162.3</v>
      </c>
      <c r="D96" s="35">
        <v>278105.3</v>
      </c>
      <c r="E96" s="31">
        <f t="shared" si="1"/>
        <v>99.9795083661589</v>
      </c>
    </row>
    <row r="97" spans="1:5" ht="15">
      <c r="A97" s="22">
        <f t="shared" si="2"/>
        <v>84</v>
      </c>
      <c r="B97" s="24" t="s">
        <v>78</v>
      </c>
      <c r="C97" s="36">
        <v>391274.2</v>
      </c>
      <c r="D97" s="36">
        <v>388811.5</v>
      </c>
      <c r="E97" s="31">
        <f t="shared" si="1"/>
        <v>99.37059484116254</v>
      </c>
    </row>
    <row r="98" spans="1:5" ht="15">
      <c r="A98" s="22">
        <f t="shared" si="2"/>
        <v>85</v>
      </c>
      <c r="B98" s="24" t="s">
        <v>79</v>
      </c>
      <c r="C98" s="36"/>
      <c r="D98" s="36"/>
      <c r="E98" s="31">
        <f t="shared" si="1"/>
        <v>0</v>
      </c>
    </row>
    <row r="99" spans="1:5" ht="15">
      <c r="A99" s="22">
        <f t="shared" si="2"/>
        <v>86</v>
      </c>
      <c r="B99" s="24" t="s">
        <v>80</v>
      </c>
      <c r="C99" s="36"/>
      <c r="D99" s="36"/>
      <c r="E99" s="31">
        <f t="shared" si="1"/>
        <v>0</v>
      </c>
    </row>
    <row r="100" spans="1:5" ht="30.75">
      <c r="A100" s="22">
        <f t="shared" si="2"/>
        <v>87</v>
      </c>
      <c r="B100" s="24" t="s">
        <v>81</v>
      </c>
      <c r="C100" s="36">
        <v>4.5</v>
      </c>
      <c r="D100" s="36">
        <v>4.5</v>
      </c>
      <c r="E100" s="31">
        <f t="shared" si="1"/>
        <v>100</v>
      </c>
    </row>
    <row r="101" spans="1:5" ht="30.75">
      <c r="A101" s="22">
        <f>1+A100</f>
        <v>88</v>
      </c>
      <c r="B101" s="24" t="s">
        <v>82</v>
      </c>
      <c r="C101" s="32"/>
      <c r="D101" s="32"/>
      <c r="E101" s="31">
        <f t="shared" si="1"/>
        <v>0</v>
      </c>
    </row>
    <row r="102" spans="1:5" ht="15">
      <c r="A102" s="22">
        <f>1+A101</f>
        <v>89</v>
      </c>
      <c r="B102" s="24" t="s">
        <v>122</v>
      </c>
      <c r="C102" s="32">
        <v>75648.5</v>
      </c>
      <c r="D102" s="32">
        <v>75648.4</v>
      </c>
      <c r="E102" s="31">
        <f t="shared" si="1"/>
        <v>99.99986780967237</v>
      </c>
    </row>
    <row r="103" spans="1:5" ht="15">
      <c r="A103" s="22">
        <f aca="true" t="shared" si="3" ref="A103:A140">1+A102</f>
        <v>90</v>
      </c>
      <c r="B103" s="24" t="s">
        <v>135</v>
      </c>
      <c r="C103" s="32">
        <v>823.8</v>
      </c>
      <c r="D103" s="32">
        <v>823.8</v>
      </c>
      <c r="E103" s="31">
        <f t="shared" si="1"/>
        <v>100</v>
      </c>
    </row>
    <row r="104" spans="1:5" ht="15">
      <c r="A104" s="22">
        <f t="shared" si="3"/>
        <v>91</v>
      </c>
      <c r="B104" s="24" t="s">
        <v>83</v>
      </c>
      <c r="C104" s="37">
        <v>31638.9</v>
      </c>
      <c r="D104" s="37">
        <v>31621.5</v>
      </c>
      <c r="E104" s="31">
        <f t="shared" si="1"/>
        <v>99.94500440912927</v>
      </c>
    </row>
    <row r="105" spans="1:5" ht="30.75">
      <c r="A105" s="22">
        <f t="shared" si="3"/>
        <v>92</v>
      </c>
      <c r="B105" s="23" t="s">
        <v>84</v>
      </c>
      <c r="C105" s="28">
        <f>C106+C108</f>
        <v>70287.90000000001</v>
      </c>
      <c r="D105" s="28">
        <f>D106+D108</f>
        <v>70286.1</v>
      </c>
      <c r="E105" s="31">
        <f t="shared" si="1"/>
        <v>99.99743910402786</v>
      </c>
    </row>
    <row r="106" spans="1:5" ht="15">
      <c r="A106" s="22">
        <f t="shared" si="3"/>
        <v>93</v>
      </c>
      <c r="B106" s="24" t="s">
        <v>85</v>
      </c>
      <c r="C106" s="32">
        <v>54349.8</v>
      </c>
      <c r="D106" s="32">
        <v>54349.8</v>
      </c>
      <c r="E106" s="31">
        <f t="shared" si="1"/>
        <v>100</v>
      </c>
    </row>
    <row r="107" spans="1:5" ht="15">
      <c r="A107" s="22">
        <f t="shared" si="3"/>
        <v>94</v>
      </c>
      <c r="B107" s="24" t="s">
        <v>86</v>
      </c>
      <c r="C107" s="32"/>
      <c r="D107" s="32"/>
      <c r="E107" s="31">
        <f t="shared" si="1"/>
        <v>0</v>
      </c>
    </row>
    <row r="108" spans="1:5" ht="33" customHeight="1">
      <c r="A108" s="22">
        <f t="shared" si="3"/>
        <v>95</v>
      </c>
      <c r="B108" s="24" t="s">
        <v>87</v>
      </c>
      <c r="C108" s="37">
        <v>15938.1</v>
      </c>
      <c r="D108" s="37">
        <v>15936.3</v>
      </c>
      <c r="E108" s="38">
        <f t="shared" si="1"/>
        <v>99.98870630752724</v>
      </c>
    </row>
    <row r="109" spans="1:5" ht="15">
      <c r="A109" s="22">
        <f t="shared" si="3"/>
        <v>96</v>
      </c>
      <c r="B109" s="23" t="s">
        <v>88</v>
      </c>
      <c r="C109" s="28">
        <v>0</v>
      </c>
      <c r="D109" s="28">
        <v>0</v>
      </c>
      <c r="E109" s="31">
        <f t="shared" si="1"/>
        <v>0</v>
      </c>
    </row>
    <row r="110" spans="1:5" ht="15">
      <c r="A110" s="22">
        <f t="shared" si="3"/>
        <v>97</v>
      </c>
      <c r="B110" s="24" t="s">
        <v>89</v>
      </c>
      <c r="C110" s="32"/>
      <c r="D110" s="32"/>
      <c r="E110" s="31">
        <f t="shared" si="1"/>
        <v>0</v>
      </c>
    </row>
    <row r="111" spans="1:5" ht="15">
      <c r="A111" s="22">
        <f t="shared" si="3"/>
        <v>98</v>
      </c>
      <c r="B111" s="24" t="s">
        <v>90</v>
      </c>
      <c r="C111" s="32"/>
      <c r="D111" s="32"/>
      <c r="E111" s="31">
        <f t="shared" si="1"/>
        <v>0</v>
      </c>
    </row>
    <row r="112" spans="1:5" ht="30.75">
      <c r="A112" s="22">
        <f t="shared" si="3"/>
        <v>99</v>
      </c>
      <c r="B112" s="24" t="s">
        <v>91</v>
      </c>
      <c r="C112" s="32"/>
      <c r="D112" s="32"/>
      <c r="E112" s="31">
        <f t="shared" si="1"/>
        <v>0</v>
      </c>
    </row>
    <row r="113" spans="1:5" ht="15">
      <c r="A113" s="22">
        <f t="shared" si="3"/>
        <v>100</v>
      </c>
      <c r="B113" s="24" t="s">
        <v>92</v>
      </c>
      <c r="C113" s="32"/>
      <c r="D113" s="32"/>
      <c r="E113" s="31">
        <f t="shared" si="1"/>
        <v>0</v>
      </c>
    </row>
    <row r="114" spans="1:5" ht="15">
      <c r="A114" s="22">
        <f t="shared" si="3"/>
        <v>101</v>
      </c>
      <c r="B114" s="24" t="s">
        <v>93</v>
      </c>
      <c r="C114" s="32"/>
      <c r="D114" s="32"/>
      <c r="E114" s="31">
        <f t="shared" si="1"/>
        <v>0</v>
      </c>
    </row>
    <row r="115" spans="1:5" ht="30.75">
      <c r="A115" s="22">
        <f t="shared" si="3"/>
        <v>102</v>
      </c>
      <c r="B115" s="24" t="s">
        <v>94</v>
      </c>
      <c r="C115" s="32"/>
      <c r="D115" s="32"/>
      <c r="E115" s="31">
        <f t="shared" si="1"/>
        <v>0</v>
      </c>
    </row>
    <row r="116" spans="1:5" ht="15">
      <c r="A116" s="22">
        <f t="shared" si="3"/>
        <v>103</v>
      </c>
      <c r="B116" s="24" t="s">
        <v>95</v>
      </c>
      <c r="C116" s="32"/>
      <c r="D116" s="32"/>
      <c r="E116" s="31">
        <f t="shared" si="1"/>
        <v>0</v>
      </c>
    </row>
    <row r="117" spans="1:5" ht="15">
      <c r="A117" s="22">
        <f t="shared" si="3"/>
        <v>104</v>
      </c>
      <c r="B117" s="24" t="s">
        <v>96</v>
      </c>
      <c r="C117" s="37">
        <v>0</v>
      </c>
      <c r="D117" s="37">
        <v>0</v>
      </c>
      <c r="E117" s="31">
        <f t="shared" si="1"/>
        <v>0</v>
      </c>
    </row>
    <row r="118" spans="1:5" ht="15">
      <c r="A118" s="22">
        <f t="shared" si="3"/>
        <v>105</v>
      </c>
      <c r="B118" s="23" t="s">
        <v>97</v>
      </c>
      <c r="C118" s="28">
        <f>C119+C122+C123</f>
        <v>71544.1</v>
      </c>
      <c r="D118" s="28">
        <f>D119+D122+D123</f>
        <v>66272</v>
      </c>
      <c r="E118" s="31">
        <f t="shared" si="1"/>
        <v>92.6309786551232</v>
      </c>
    </row>
    <row r="119" spans="1:5" ht="15">
      <c r="A119" s="22">
        <f t="shared" si="3"/>
        <v>106</v>
      </c>
      <c r="B119" s="24" t="s">
        <v>98</v>
      </c>
      <c r="C119" s="32">
        <v>6842.6</v>
      </c>
      <c r="D119" s="32">
        <v>6842.6</v>
      </c>
      <c r="E119" s="31">
        <f t="shared" si="1"/>
        <v>100</v>
      </c>
    </row>
    <row r="120" spans="1:5" ht="15">
      <c r="A120" s="22">
        <f t="shared" si="3"/>
        <v>107</v>
      </c>
      <c r="B120" s="24" t="s">
        <v>99</v>
      </c>
      <c r="C120" s="32"/>
      <c r="D120" s="32"/>
      <c r="E120" s="31">
        <f>IF(C120&gt;0,D120/C120*100,0)</f>
        <v>0</v>
      </c>
    </row>
    <row r="121" spans="1:5" ht="15">
      <c r="A121" s="22">
        <f t="shared" si="3"/>
        <v>108</v>
      </c>
      <c r="B121" s="24" t="s">
        <v>100</v>
      </c>
      <c r="C121" s="64"/>
      <c r="D121" s="64"/>
      <c r="E121" s="31">
        <f>IF(C121&gt;0,D121/C121*100,0)</f>
        <v>0</v>
      </c>
    </row>
    <row r="122" spans="1:5" ht="15">
      <c r="A122" s="22">
        <f t="shared" si="3"/>
        <v>109</v>
      </c>
      <c r="B122" s="24" t="s">
        <v>101</v>
      </c>
      <c r="C122" s="32">
        <v>64451.5</v>
      </c>
      <c r="D122" s="32">
        <v>59179.4</v>
      </c>
      <c r="E122" s="31">
        <f>IF(C122&gt;0,D122/C122*100,0)</f>
        <v>91.82005073582461</v>
      </c>
    </row>
    <row r="123" spans="1:5" ht="15">
      <c r="A123" s="22">
        <f t="shared" si="3"/>
        <v>110</v>
      </c>
      <c r="B123" s="24" t="s">
        <v>102</v>
      </c>
      <c r="C123" s="37">
        <v>250</v>
      </c>
      <c r="D123" s="37">
        <v>250</v>
      </c>
      <c r="E123" s="31">
        <f>IF(C123&gt;0,D123/C123*100,0)</f>
        <v>100</v>
      </c>
    </row>
    <row r="124" spans="1:5" ht="15">
      <c r="A124" s="22">
        <f t="shared" si="3"/>
        <v>111</v>
      </c>
      <c r="B124" s="23" t="s">
        <v>103</v>
      </c>
      <c r="C124" s="30">
        <f>C125+C126+C129+C127</f>
        <v>78211</v>
      </c>
      <c r="D124" s="30">
        <f>D125+D126+D127+D128+D129</f>
        <v>77484.7</v>
      </c>
      <c r="E124" s="31">
        <f aca="true" t="shared" si="4" ref="E124:E134">IF(C124&gt;0,D124/C124*100,0)</f>
        <v>99.07135824883967</v>
      </c>
    </row>
    <row r="125" spans="1:5" ht="15">
      <c r="A125" s="22">
        <f t="shared" si="3"/>
        <v>112</v>
      </c>
      <c r="B125" s="24" t="s">
        <v>104</v>
      </c>
      <c r="C125" s="37">
        <v>140.7</v>
      </c>
      <c r="D125" s="37">
        <v>140.7</v>
      </c>
      <c r="E125" s="31">
        <f t="shared" si="4"/>
        <v>100</v>
      </c>
    </row>
    <row r="126" spans="1:5" ht="15">
      <c r="A126" s="22">
        <f t="shared" si="3"/>
        <v>113</v>
      </c>
      <c r="B126" s="24" t="s">
        <v>105</v>
      </c>
      <c r="C126" s="37">
        <v>2092.7</v>
      </c>
      <c r="D126" s="37">
        <v>2092.7</v>
      </c>
      <c r="E126" s="31">
        <f t="shared" si="4"/>
        <v>100</v>
      </c>
    </row>
    <row r="127" spans="1:5" ht="15">
      <c r="A127" s="22">
        <f t="shared" si="3"/>
        <v>114</v>
      </c>
      <c r="B127" s="24" t="s">
        <v>106</v>
      </c>
      <c r="C127" s="37">
        <v>74459.1</v>
      </c>
      <c r="D127" s="37">
        <v>73746.2</v>
      </c>
      <c r="E127" s="31">
        <f t="shared" si="4"/>
        <v>99.04256162107788</v>
      </c>
    </row>
    <row r="128" spans="1:7" ht="30.75">
      <c r="A128" s="22">
        <f t="shared" si="3"/>
        <v>115</v>
      </c>
      <c r="B128" s="24" t="s">
        <v>107</v>
      </c>
      <c r="C128" s="33"/>
      <c r="D128" s="33"/>
      <c r="E128" s="31">
        <f t="shared" si="4"/>
        <v>0</v>
      </c>
      <c r="G128" s="61"/>
    </row>
    <row r="129" spans="1:5" ht="30.75">
      <c r="A129" s="22">
        <f t="shared" si="3"/>
        <v>116</v>
      </c>
      <c r="B129" s="24" t="s">
        <v>108</v>
      </c>
      <c r="C129" s="37">
        <v>1518.5</v>
      </c>
      <c r="D129" s="37">
        <v>1505.1</v>
      </c>
      <c r="E129" s="31">
        <f t="shared" si="4"/>
        <v>99.11755021402699</v>
      </c>
    </row>
    <row r="130" spans="1:5" ht="15">
      <c r="A130" s="22">
        <f t="shared" si="3"/>
        <v>117</v>
      </c>
      <c r="B130" s="23" t="s">
        <v>109</v>
      </c>
      <c r="C130" s="30">
        <f>C131+C132+C133</f>
        <v>0</v>
      </c>
      <c r="D130" s="30">
        <f>D131+D132+D133</f>
        <v>0</v>
      </c>
      <c r="E130" s="31">
        <f t="shared" si="4"/>
        <v>0</v>
      </c>
    </row>
    <row r="131" spans="1:5" ht="15">
      <c r="A131" s="22">
        <f t="shared" si="3"/>
        <v>118</v>
      </c>
      <c r="B131" s="24" t="s">
        <v>110</v>
      </c>
      <c r="C131" s="33"/>
      <c r="D131" s="33"/>
      <c r="E131" s="31">
        <f t="shared" si="4"/>
        <v>0</v>
      </c>
    </row>
    <row r="132" spans="1:5" ht="15">
      <c r="A132" s="22">
        <f t="shared" si="3"/>
        <v>119</v>
      </c>
      <c r="B132" s="24" t="s">
        <v>111</v>
      </c>
      <c r="C132" s="33"/>
      <c r="D132" s="33"/>
      <c r="E132" s="31">
        <f t="shared" si="4"/>
        <v>0</v>
      </c>
    </row>
    <row r="133" spans="1:5" ht="30.75">
      <c r="A133" s="22">
        <f t="shared" si="3"/>
        <v>120</v>
      </c>
      <c r="B133" s="24" t="s">
        <v>112</v>
      </c>
      <c r="C133" s="33"/>
      <c r="D133" s="33"/>
      <c r="E133" s="31">
        <f t="shared" si="4"/>
        <v>0</v>
      </c>
    </row>
    <row r="134" spans="1:5" ht="30.75">
      <c r="A134" s="22">
        <f t="shared" si="3"/>
        <v>121</v>
      </c>
      <c r="B134" s="23" t="s">
        <v>113</v>
      </c>
      <c r="C134" s="30">
        <v>0</v>
      </c>
      <c r="D134" s="30">
        <v>0</v>
      </c>
      <c r="E134" s="31">
        <f t="shared" si="4"/>
        <v>0</v>
      </c>
    </row>
    <row r="135" spans="1:5" ht="46.5">
      <c r="A135" s="22">
        <f t="shared" si="3"/>
        <v>122</v>
      </c>
      <c r="B135" s="23" t="s">
        <v>114</v>
      </c>
      <c r="C135" s="28">
        <f>C136+C137+C138</f>
        <v>0</v>
      </c>
      <c r="D135" s="28">
        <f>D136+D137+D138</f>
        <v>0</v>
      </c>
      <c r="E135" s="31">
        <f aca="true" t="shared" si="5" ref="E135:E140">IF(C135&gt;0,D135/C135*100,0)</f>
        <v>0</v>
      </c>
    </row>
    <row r="136" spans="1:5" ht="15">
      <c r="A136" s="22">
        <f t="shared" si="3"/>
        <v>123</v>
      </c>
      <c r="B136" s="24" t="s">
        <v>115</v>
      </c>
      <c r="C136" s="32"/>
      <c r="D136" s="32"/>
      <c r="E136" s="31">
        <f t="shared" si="5"/>
        <v>0</v>
      </c>
    </row>
    <row r="137" spans="1:5" ht="15">
      <c r="A137" s="22">
        <f t="shared" si="3"/>
        <v>124</v>
      </c>
      <c r="B137" s="24" t="s">
        <v>116</v>
      </c>
      <c r="C137" s="32"/>
      <c r="D137" s="32"/>
      <c r="E137" s="31">
        <f t="shared" si="5"/>
        <v>0</v>
      </c>
    </row>
    <row r="138" spans="1:5" ht="66" customHeight="1">
      <c r="A138" s="22">
        <f t="shared" si="3"/>
        <v>125</v>
      </c>
      <c r="B138" s="27" t="s">
        <v>117</v>
      </c>
      <c r="C138" s="32"/>
      <c r="D138" s="32"/>
      <c r="E138" s="31">
        <f t="shared" si="5"/>
        <v>0</v>
      </c>
    </row>
    <row r="139" spans="1:5" ht="30.75">
      <c r="A139" s="22">
        <f t="shared" si="3"/>
        <v>126</v>
      </c>
      <c r="B139" s="23" t="s">
        <v>118</v>
      </c>
      <c r="C139" s="28">
        <f>C57-C140</f>
        <v>-12590.960500000045</v>
      </c>
      <c r="D139" s="28">
        <f>D57-D140</f>
        <v>158784.0950399998</v>
      </c>
      <c r="E139" s="31">
        <v>0</v>
      </c>
    </row>
    <row r="140" spans="1:5" ht="19.5" customHeight="1">
      <c r="A140" s="22">
        <f t="shared" si="3"/>
        <v>127</v>
      </c>
      <c r="B140" s="23" t="s">
        <v>119</v>
      </c>
      <c r="C140" s="28">
        <f>C59+C69+C72+C78+C89+C94+C95+C105+C109+C118+C135+C134+C130+C124</f>
        <v>1699636</v>
      </c>
      <c r="D140" s="28">
        <f>D59+D69+D72+D78+D89+D94+D95+D105+D109+D118+D135+D134+D130+D124</f>
        <v>1526820.9000000001</v>
      </c>
      <c r="E140" s="31">
        <f t="shared" si="5"/>
        <v>89.83222878310416</v>
      </c>
    </row>
  </sheetData>
  <sheetProtection selectLockedCells="1" selectUnlockedCells="1"/>
  <mergeCells count="5">
    <mergeCell ref="A58:E58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2024-01-31T07:52:00Z</cp:lastPrinted>
  <dcterms:created xsi:type="dcterms:W3CDTF">2019-11-11T09:38:06Z</dcterms:created>
  <dcterms:modified xsi:type="dcterms:W3CDTF">2024-01-31T07:52:43Z</dcterms:modified>
  <cp:category/>
  <cp:version/>
  <cp:contentType/>
  <cp:contentStatus/>
</cp:coreProperties>
</file>