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8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<sst xmlns="http://schemas.openxmlformats.org/spreadsheetml/2006/main" count="136" uniqueCount="136">
  <si>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</si>
  <si>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</si>
  <si>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</si>
  <si>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</si>
  <si>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</si>
  <si>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</si>
  <si>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</si>
  <si>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</si>
  <si>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</si>
  <si>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</si>
  <si>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</si>
  <si>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</si>
  <si>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</si>
  <si>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</si>
  <si>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</si>
  <si>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</si>
  <si>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</si>
  <si>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</si>
  <si>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</si>
  <si>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</si>
  <si>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</si>
  <si>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</si>
  <si>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</si>
  <si>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</si>
  <si>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</si>
  <si>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</si>
  <si>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</si>
  <si>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</si>
  <si>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</si>
  <si>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</si>
  <si>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</si>
  <si>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</si>
  <si>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</si>
  <si>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</si>
  <si>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</si>
  <si>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</si>
  <si>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</si>
  <si>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</si>
  <si>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</si>
  <si>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</si>
  <si>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</si>
  <si>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</si>
  <si>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</si>
  <si>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</si>
  <si>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</si>
  <si>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</si>
  <si>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</si>
  <si>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</si>
  <si>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</si>
  <si>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</si>
  <si>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</si>
  <si>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</si>
  <si>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</si>
  <si>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</si>
  <si>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</si>
  <si>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</si>
  <si>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</si>
  <si>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</si>
  <si>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</si>
  <si>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</si>
  <si>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</si>
  <si>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</si>
  <si>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</si>
  <si>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</si>
  <si>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</si>
  <si>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</si>
  <si>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</si>
  <si>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</si>
  <si>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</si>
  <si>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</si>
  <si>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</si>
  <si>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</si>
  <si>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</si>
  <si>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</si>
  <si>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</si>
  <si>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</si>
  <si>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</si>
  <si>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</si>
  <si>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</si>
  <si>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</si>
  <si>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</si>
  <si>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</si>
  <si>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</si>
  <si>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</si>
  <si>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</si>
  <si>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</si>
  <si>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</si>
  <si>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</si>
  <si>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</si>
  <si>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</si>
  <si>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</si>
  <si>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</si>
  <si>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</si>
  <si>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</si>
  <si>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</si>
  <si>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</si>
  <si>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</si>
  <si>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</si>
  <si>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</si>
  <si>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</si>
  <si>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</si>
  <si>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</si>
  <si>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</si>
  <si>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</si>
  <si>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</si>
  <si>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</si>
  <si>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</si>
  <si>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</si>
  <si>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</si>
  <si>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</si>
  <si>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</si>
  <si>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</si>
  <si>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</si>
  <si>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</si>
  <si>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</si>
  <si>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</si>
  <si>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</si>
  <si>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</si>
  <si>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</si>
  <si>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</si>
  <si>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</si>
  <si>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</si>
  <si>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</si>
  <si>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</si>
  <si>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</si>
  <si>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</si>
  <si>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</si>
  <si>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</si>
  <si>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</si>
  <si>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</si>
  <si>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</si>
  <si>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</si>
  <si>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</si>
  <si>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</si>
  <si>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</si>
  <si>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01.10.2022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</si>
</sst>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">
      <selection activeCell="D54" sqref="D54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3.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408336.522</v>
      </c>
      <c r="D11" s="57">
        <f>D12+D15+D16+D21+D26+D27+D28+D35+D36+D37+D40+D41</f>
        <v>296737.33716</v>
      </c>
      <c r="E11" s="29">
        <f>IF(C11&gt;0,D11/C11*100,0)</f>
        <v>72.66980080709018</v>
      </c>
    </row>
    <row r="12" spans="1:5" s="15" customFormat="1" ht="30.75" customHeight="1">
      <c r="A12" s="66">
        <v>2</v>
      </c>
      <c r="B12" s="67" t="s">
        <v>8</v>
      </c>
      <c r="C12" s="68">
        <v>239451</v>
      </c>
      <c r="D12" s="68">
        <v>180271.63977</v>
      </c>
      <c r="E12" s="69">
        <f>IF(C12&gt;0,D12/C12*100,0)</f>
        <v>75.28539858676724</v>
      </c>
    </row>
    <row r="13" spans="1:5" ht="15">
      <c r="A13" s="74"/>
      <c r="B13" s="75"/>
      <c r="C13" s="76">
        <v>752</v>
      </c>
      <c r="D13" s="76">
        <v>952.11108</v>
      </c>
      <c r="E13" s="77"/>
    </row>
    <row r="14" spans="1:5" ht="15">
      <c r="A14" s="70"/>
      <c r="B14" s="71" t="s">
        <v>9</v>
      </c>
      <c r="C14" s="72">
        <f>(C12-C13)/41.32*21.32</f>
        <v>123162.21393998065</v>
      </c>
      <c r="D14" s="72">
        <f>(D12-D13)/41.32*21.32</f>
        <v>92524.01625534365</v>
      </c>
      <c r="E14" s="73">
        <f aca="true" t="shared" si="0" ref="E14:E53">IF(C14&gt;0,D14/C14*100,0)</f>
        <v>75.12370336281256</v>
      </c>
    </row>
    <row r="15" spans="1:5" ht="46.5">
      <c r="A15" s="22">
        <v>3</v>
      </c>
      <c r="B15" s="44" t="s">
        <v>10</v>
      </c>
      <c r="C15" s="55">
        <v>11037.022</v>
      </c>
      <c r="D15" s="55">
        <v>9492.04699</v>
      </c>
      <c r="E15" s="29">
        <f t="shared" si="0"/>
        <v>86.00188520055501</v>
      </c>
    </row>
    <row r="16" spans="1:5" ht="15">
      <c r="A16" s="22">
        <v>4</v>
      </c>
      <c r="B16" s="44" t="s">
        <v>125</v>
      </c>
      <c r="C16" s="55">
        <f>C17+C18+C19+C20</f>
        <v>90247</v>
      </c>
      <c r="D16" s="55">
        <f>D17+D18+D19+D20</f>
        <v>65811.79795</v>
      </c>
      <c r="E16" s="29">
        <f t="shared" si="0"/>
        <v>72.92408384766252</v>
      </c>
    </row>
    <row r="17" spans="1:5" ht="30.75">
      <c r="A17" s="22">
        <v>5</v>
      </c>
      <c r="B17" s="24" t="s">
        <v>11</v>
      </c>
      <c r="C17" s="32">
        <v>84888</v>
      </c>
      <c r="D17" s="32">
        <v>61922.52145</v>
      </c>
      <c r="E17" s="29">
        <f t="shared" si="0"/>
        <v>72.9461425054189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349.27609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999</v>
      </c>
      <c r="D19" s="32">
        <v>802.57191</v>
      </c>
      <c r="E19" s="29">
        <f t="shared" si="0"/>
        <v>80.33752852852852</v>
      </c>
    </row>
    <row r="20" spans="1:5" ht="53.25" customHeight="1">
      <c r="A20" s="22">
        <v>8</v>
      </c>
      <c r="B20" s="24" t="s">
        <v>14</v>
      </c>
      <c r="C20" s="32">
        <v>4360</v>
      </c>
      <c r="D20" s="32">
        <v>2737.4285</v>
      </c>
      <c r="E20" s="29">
        <f>IF(C20&gt;0,D20/C20*100,0)</f>
        <v>62.785057339449544</v>
      </c>
    </row>
    <row r="21" spans="1:5" ht="24" customHeight="1">
      <c r="A21" s="22">
        <v>9</v>
      </c>
      <c r="B21" s="42" t="s">
        <v>126</v>
      </c>
      <c r="C21" s="55">
        <f>C22+C23</f>
        <v>34891</v>
      </c>
      <c r="D21" s="55">
        <f>D22+D23</f>
        <v>17610.7845</v>
      </c>
      <c r="E21" s="29">
        <f t="shared" si="0"/>
        <v>50.47371671777823</v>
      </c>
    </row>
    <row r="22" spans="1:5" ht="15">
      <c r="A22" s="22">
        <v>10</v>
      </c>
      <c r="B22" s="24" t="s">
        <v>15</v>
      </c>
      <c r="C22" s="32">
        <v>7377</v>
      </c>
      <c r="D22" s="32">
        <v>1644.71733</v>
      </c>
      <c r="E22" s="58">
        <f t="shared" si="0"/>
        <v>22.295205774705167</v>
      </c>
    </row>
    <row r="23" spans="1:5" ht="15">
      <c r="A23" s="22">
        <v>11</v>
      </c>
      <c r="B23" s="42" t="s">
        <v>127</v>
      </c>
      <c r="C23" s="55">
        <f>C24+C25</f>
        <v>27514</v>
      </c>
      <c r="D23" s="55">
        <f>D24+D25</f>
        <v>15966.06717</v>
      </c>
      <c r="E23" s="29">
        <f t="shared" si="0"/>
        <v>58.02888409536963</v>
      </c>
    </row>
    <row r="24" spans="1:5" ht="46.5">
      <c r="A24" s="22">
        <v>12</v>
      </c>
      <c r="B24" s="24" t="s">
        <v>121</v>
      </c>
      <c r="C24" s="32">
        <v>22281</v>
      </c>
      <c r="D24" s="32">
        <v>14576.67276</v>
      </c>
      <c r="E24" s="58">
        <f t="shared" si="0"/>
        <v>65.42198626632558</v>
      </c>
    </row>
    <row r="25" spans="1:5" ht="46.5">
      <c r="A25" s="22">
        <f>1+A24</f>
        <v>13</v>
      </c>
      <c r="B25" s="24" t="s">
        <v>122</v>
      </c>
      <c r="C25" s="32">
        <v>5233</v>
      </c>
      <c r="D25" s="32">
        <v>1389.39441</v>
      </c>
      <c r="E25" s="58">
        <f t="shared" si="0"/>
        <v>26.550628893560102</v>
      </c>
    </row>
    <row r="26" spans="1:5" ht="15">
      <c r="A26" s="22">
        <v>15</v>
      </c>
      <c r="B26" s="42" t="s">
        <v>16</v>
      </c>
      <c r="C26" s="55">
        <v>7431</v>
      </c>
      <c r="D26" s="55">
        <v>5949.90133</v>
      </c>
      <c r="E26" s="29">
        <f t="shared" si="0"/>
        <v>80.06864930695734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0.05411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15809</v>
      </c>
      <c r="D28" s="55">
        <f>D29+D30+D31+D32+D33+D34</f>
        <v>11506.48789</v>
      </c>
      <c r="E28" s="29">
        <f t="shared" si="0"/>
        <v>72.78441324561959</v>
      </c>
    </row>
    <row r="29" spans="1:5" ht="78">
      <c r="A29" s="22">
        <v>17</v>
      </c>
      <c r="B29" s="24" t="s">
        <v>18</v>
      </c>
      <c r="C29" s="46">
        <v>11868</v>
      </c>
      <c r="D29" s="46">
        <v>8406.98745</v>
      </c>
      <c r="E29" s="29">
        <f t="shared" si="0"/>
        <v>70.83744059656219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681</v>
      </c>
      <c r="D30" s="46">
        <v>331.79724</v>
      </c>
      <c r="E30" s="29">
        <f t="shared" si="0"/>
        <v>48.72206167400881</v>
      </c>
    </row>
    <row r="31" spans="1:5" ht="108.75">
      <c r="A31" s="22">
        <f t="shared" si="1"/>
        <v>19</v>
      </c>
      <c r="B31" s="24" t="s">
        <v>20</v>
      </c>
      <c r="C31" s="46">
        <v>1738</v>
      </c>
      <c r="D31" s="46">
        <v>1256.5863</v>
      </c>
      <c r="E31" s="29">
        <f t="shared" si="0"/>
        <v>72.30070771001151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1522</v>
      </c>
      <c r="D34" s="32">
        <v>1511.1169</v>
      </c>
      <c r="E34" s="29">
        <f t="shared" si="0"/>
        <v>99.28494743758213</v>
      </c>
    </row>
    <row r="35" spans="1:5" ht="30.75">
      <c r="A35" s="22">
        <v>21</v>
      </c>
      <c r="B35" s="42" t="s">
        <v>23</v>
      </c>
      <c r="C35" s="55">
        <v>163</v>
      </c>
      <c r="D35" s="55">
        <v>64.82915</v>
      </c>
      <c r="E35" s="29">
        <f t="shared" si="0"/>
        <v>39.77248466257669</v>
      </c>
    </row>
    <row r="36" spans="1:5" ht="30.75">
      <c r="A36" s="22">
        <v>22</v>
      </c>
      <c r="B36" s="42" t="s">
        <v>24</v>
      </c>
      <c r="C36" s="55">
        <v>1200</v>
      </c>
      <c r="D36" s="55">
        <v>839.86306</v>
      </c>
      <c r="E36" s="29">
        <f t="shared" si="0"/>
        <v>69.98858833333334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6513</v>
      </c>
      <c r="D37" s="55">
        <f>D38+D39</f>
        <v>3397.56743</v>
      </c>
      <c r="E37" s="29">
        <f t="shared" si="0"/>
        <v>52.165936281283585</v>
      </c>
    </row>
    <row r="38" spans="1:5" ht="33" customHeight="1">
      <c r="A38" s="22">
        <v>24</v>
      </c>
      <c r="B38" s="43" t="s">
        <v>124</v>
      </c>
      <c r="C38" s="32">
        <v>5013</v>
      </c>
      <c r="D38" s="32">
        <v>1716.78362</v>
      </c>
      <c r="E38" s="29">
        <f t="shared" si="0"/>
        <v>34.24663115898664</v>
      </c>
    </row>
    <row r="39" spans="1:5" s="53" customFormat="1" ht="46.5">
      <c r="A39" s="49">
        <v>25</v>
      </c>
      <c r="B39" s="50" t="s">
        <v>26</v>
      </c>
      <c r="C39" s="51">
        <v>1500</v>
      </c>
      <c r="D39" s="51">
        <v>1680.78381</v>
      </c>
      <c r="E39" s="52">
        <f t="shared" si="0"/>
        <v>112.05225399999999</v>
      </c>
    </row>
    <row r="40" spans="1:5" ht="30.75">
      <c r="A40" s="22">
        <v>27</v>
      </c>
      <c r="B40" s="42" t="s">
        <v>27</v>
      </c>
      <c r="C40" s="55">
        <v>1344.2</v>
      </c>
      <c r="D40" s="55">
        <v>1678.65098</v>
      </c>
      <c r="E40" s="29">
        <f t="shared" si="0"/>
        <v>124.88104299955363</v>
      </c>
    </row>
    <row r="41" spans="1:5" ht="15">
      <c r="A41" s="22">
        <f>1+A40</f>
        <v>28</v>
      </c>
      <c r="B41" s="42" t="s">
        <v>28</v>
      </c>
      <c r="C41" s="55">
        <f>C42+C43+C44</f>
        <v>250.3</v>
      </c>
      <c r="D41" s="55">
        <f>D42+D43+D44</f>
        <v>113.714</v>
      </c>
      <c r="E41" s="29">
        <f t="shared" si="0"/>
        <v>45.431082700759085</v>
      </c>
    </row>
    <row r="42" spans="1:5" ht="15">
      <c r="A42" s="22">
        <f>A41+1</f>
        <v>29</v>
      </c>
      <c r="B42" s="24" t="s">
        <v>29</v>
      </c>
      <c r="C42" s="32"/>
      <c r="D42" s="56">
        <v>0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250.3</v>
      </c>
      <c r="D44" s="56">
        <v>113.714</v>
      </c>
      <c r="E44" s="29">
        <f t="shared" si="0"/>
        <v>45.431082700759085</v>
      </c>
    </row>
    <row r="45" spans="1:5" ht="18">
      <c r="A45" s="22">
        <v>32</v>
      </c>
      <c r="B45" s="47" t="s">
        <v>30</v>
      </c>
      <c r="C45" s="57">
        <f>C46+C53+C54</f>
        <v>905674.2043</v>
      </c>
      <c r="D45" s="57">
        <f>D46+D53+D54+D55</f>
        <v>655498.82351</v>
      </c>
      <c r="E45" s="29">
        <f t="shared" si="0"/>
        <v>72.37689009997125</v>
      </c>
    </row>
    <row r="46" spans="1:5" ht="30.75">
      <c r="A46" s="22">
        <v>33</v>
      </c>
      <c r="B46" s="47" t="s">
        <v>31</v>
      </c>
      <c r="C46" s="57">
        <f>C47+C50+C51+C52</f>
        <v>904508.674</v>
      </c>
      <c r="D46" s="57">
        <f>D47+D50+D51+D52</f>
        <v>654335.54726</v>
      </c>
      <c r="E46" s="29">
        <f t="shared" si="0"/>
        <v>72.34154476002294</v>
      </c>
    </row>
    <row r="47" spans="1:5" ht="30.75">
      <c r="A47" s="22">
        <v>34</v>
      </c>
      <c r="B47" s="25" t="s">
        <v>32</v>
      </c>
      <c r="C47" s="41">
        <f>C48+C49</f>
        <v>213444</v>
      </c>
      <c r="D47" s="41">
        <f>D48+D49</f>
        <v>149303.05547000002</v>
      </c>
      <c r="E47" s="29">
        <f t="shared" si="0"/>
        <v>69.94952093757614</v>
      </c>
    </row>
    <row r="48" spans="1:5" ht="30.75">
      <c r="A48" s="22">
        <v>35</v>
      </c>
      <c r="B48" s="24" t="s">
        <v>33</v>
      </c>
      <c r="C48" s="32">
        <v>167309</v>
      </c>
      <c r="D48" s="32">
        <v>138777.30913</v>
      </c>
      <c r="E48" s="29">
        <f t="shared" si="0"/>
        <v>82.94670886204568</v>
      </c>
    </row>
    <row r="49" spans="1:5" ht="30.75">
      <c r="A49" s="22">
        <v>36</v>
      </c>
      <c r="B49" s="24" t="s">
        <v>34</v>
      </c>
      <c r="C49" s="32">
        <v>46135</v>
      </c>
      <c r="D49" s="32">
        <v>10525.74634</v>
      </c>
      <c r="E49" s="29">
        <f t="shared" si="0"/>
        <v>22.81509990246017</v>
      </c>
    </row>
    <row r="50" spans="1:5" ht="46.5">
      <c r="A50" s="22">
        <v>37</v>
      </c>
      <c r="B50" s="48" t="s">
        <v>35</v>
      </c>
      <c r="C50" s="55">
        <v>267188.174</v>
      </c>
      <c r="D50" s="54">
        <v>170795.628</v>
      </c>
      <c r="E50" s="29">
        <f t="shared" si="0"/>
        <v>63.923348643417135</v>
      </c>
    </row>
    <row r="51" spans="1:5" ht="33" customHeight="1">
      <c r="A51" s="22">
        <f>1+A50</f>
        <v>38</v>
      </c>
      <c r="B51" s="23" t="s">
        <v>36</v>
      </c>
      <c r="C51" s="28">
        <v>401034.1</v>
      </c>
      <c r="D51" s="28">
        <v>316833.86379</v>
      </c>
      <c r="E51" s="29">
        <f t="shared" si="0"/>
        <v>79.00422028700302</v>
      </c>
    </row>
    <row r="52" spans="1:5" ht="33" customHeight="1">
      <c r="A52" s="22">
        <v>38</v>
      </c>
      <c r="B52" s="23" t="s">
        <v>131</v>
      </c>
      <c r="C52" s="28">
        <v>22842.4</v>
      </c>
      <c r="D52" s="28">
        <v>17403</v>
      </c>
      <c r="E52" s="29">
        <f t="shared" si="0"/>
        <v>76.18726578643225</v>
      </c>
    </row>
    <row r="53" spans="1:5" ht="33" customHeight="1">
      <c r="A53" s="22">
        <v>40</v>
      </c>
      <c r="B53" s="64" t="s">
        <v>130</v>
      </c>
      <c r="C53" s="28">
        <v>1150</v>
      </c>
      <c r="D53" s="28">
        <v>1218</v>
      </c>
      <c r="E53" s="29">
        <f t="shared" si="0"/>
        <v>105.91304347826087</v>
      </c>
    </row>
    <row r="54" spans="1:5" ht="15">
      <c r="A54" s="22">
        <v>41</v>
      </c>
      <c r="B54" s="23" t="s">
        <v>128</v>
      </c>
      <c r="C54" s="28">
        <v>15.5303</v>
      </c>
      <c r="D54" s="28">
        <v>15.5303</v>
      </c>
      <c r="E54" s="29">
        <f>IF(C54&gt;0,D54/C54*100,0)</f>
        <v>100</v>
      </c>
    </row>
    <row r="55" spans="1:5" ht="72" customHeight="1">
      <c r="A55" s="22">
        <v>42</v>
      </c>
      <c r="B55" s="25" t="s">
        <v>37</v>
      </c>
      <c r="C55" s="41"/>
      <c r="D55" s="41">
        <v>-70.25405</v>
      </c>
      <c r="E55" s="29">
        <f>IF(C55&gt;0,D55/C55*100,0)</f>
        <v>0</v>
      </c>
    </row>
    <row r="56" spans="1:5" ht="18">
      <c r="A56" s="22">
        <v>42</v>
      </c>
      <c r="B56" s="59" t="s">
        <v>38</v>
      </c>
      <c r="C56" s="60">
        <f>(C45+C11)</f>
        <v>1314010.7263</v>
      </c>
      <c r="D56" s="60">
        <f>(D45+D11)</f>
        <v>952236.16067</v>
      </c>
      <c r="E56" s="61">
        <f>IF(C56&gt;0,D56/C56*100,0)</f>
        <v>72.46791381614615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69709.3</v>
      </c>
      <c r="D58" s="28">
        <f>D59+D60+D61+D62+D63+D67</f>
        <v>56455.700000000004</v>
      </c>
      <c r="E58" s="31">
        <f>IF(C58&gt;0,D58/C58*100,0)</f>
        <v>80.98732880691672</v>
      </c>
    </row>
    <row r="59" spans="1:5" ht="30.75">
      <c r="A59" s="22">
        <v>43</v>
      </c>
      <c r="B59" s="24" t="s">
        <v>41</v>
      </c>
      <c r="C59" s="32">
        <v>1862.6</v>
      </c>
      <c r="D59" s="32">
        <v>1540.4</v>
      </c>
      <c r="E59" s="31">
        <f aca="true" t="shared" si="2" ref="E59:E118">IF(C59&gt;0,D59/C59*100,0)</f>
        <v>82.70159991409858</v>
      </c>
    </row>
    <row r="60" spans="1:5" ht="46.5">
      <c r="A60" s="22">
        <v>44</v>
      </c>
      <c r="B60" s="24" t="s">
        <v>42</v>
      </c>
      <c r="C60" s="32">
        <v>2630.5</v>
      </c>
      <c r="D60" s="32">
        <v>2194.5</v>
      </c>
      <c r="E60" s="31">
        <f t="shared" si="2"/>
        <v>83.42520433377685</v>
      </c>
    </row>
    <row r="61" spans="1:5" ht="15">
      <c r="A61" s="22">
        <v>45</v>
      </c>
      <c r="B61" s="24" t="s">
        <v>43</v>
      </c>
      <c r="C61" s="32">
        <v>36894.2</v>
      </c>
      <c r="D61" s="32">
        <v>31900.1</v>
      </c>
      <c r="E61" s="31">
        <f t="shared" si="2"/>
        <v>86.46372600571364</v>
      </c>
    </row>
    <row r="62" spans="1:5" ht="15">
      <c r="A62" s="22">
        <v>46</v>
      </c>
      <c r="B62" s="24" t="s">
        <v>44</v>
      </c>
      <c r="C62" s="32">
        <v>136.9</v>
      </c>
      <c r="D62" s="32">
        <v>136.9</v>
      </c>
      <c r="E62" s="31">
        <f t="shared" si="2"/>
        <v>100</v>
      </c>
    </row>
    <row r="63" spans="1:5" ht="46.5">
      <c r="A63" s="22">
        <v>47</v>
      </c>
      <c r="B63" s="24" t="s">
        <v>45</v>
      </c>
      <c r="C63" s="37">
        <v>11195.4</v>
      </c>
      <c r="D63" s="37">
        <v>7897.9</v>
      </c>
      <c r="E63" s="38">
        <f t="shared" si="2"/>
        <v>70.54593851045965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16989.7</v>
      </c>
      <c r="D67" s="32">
        <v>12785.9</v>
      </c>
      <c r="E67" s="31">
        <f t="shared" si="2"/>
        <v>75.25677322142239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7899.9</v>
      </c>
      <c r="D71" s="28">
        <f>D73+D74+D76</f>
        <v>5242.2</v>
      </c>
      <c r="E71" s="31">
        <f t="shared" si="2"/>
        <v>66.35780199749364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2137.6</v>
      </c>
      <c r="D73" s="32">
        <v>1603.2</v>
      </c>
      <c r="E73" s="31">
        <f t="shared" si="2"/>
        <v>75</v>
      </c>
    </row>
    <row r="74" spans="1:7" ht="46.5">
      <c r="A74" s="22">
        <v>57</v>
      </c>
      <c r="B74" s="26" t="s">
        <v>56</v>
      </c>
      <c r="C74" s="32">
        <v>5687.3</v>
      </c>
      <c r="D74" s="32">
        <v>3607.3</v>
      </c>
      <c r="E74" s="31">
        <f t="shared" si="2"/>
        <v>63.42728535508941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>
        <v>75</v>
      </c>
      <c r="D76" s="32">
        <v>31.7</v>
      </c>
      <c r="E76" s="31">
        <f t="shared" si="2"/>
        <v>42.266666666666666</v>
      </c>
    </row>
    <row r="77" spans="1:5" ht="15">
      <c r="A77" s="22">
        <v>60</v>
      </c>
      <c r="B77" s="23" t="s">
        <v>59</v>
      </c>
      <c r="C77" s="28">
        <f>C85+C87</f>
        <v>84848.40000000001</v>
      </c>
      <c r="D77" s="28">
        <f>D85+D87</f>
        <v>72219.9</v>
      </c>
      <c r="E77" s="31">
        <f t="shared" si="2"/>
        <v>85.11639583068153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68398.1</v>
      </c>
      <c r="D85" s="35">
        <v>61286.2</v>
      </c>
      <c r="E85" s="31">
        <f t="shared" si="2"/>
        <v>89.6021965522434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30.75">
      <c r="A87" s="22">
        <f t="shared" si="3"/>
        <v>70</v>
      </c>
      <c r="B87" s="24" t="s">
        <v>69</v>
      </c>
      <c r="C87" s="32">
        <v>16450.3</v>
      </c>
      <c r="D87" s="32">
        <v>10933.7</v>
      </c>
      <c r="E87" s="31">
        <f t="shared" si="2"/>
        <v>66.46504926961819</v>
      </c>
    </row>
    <row r="88" spans="1:5" ht="15">
      <c r="A88" s="22">
        <f t="shared" si="3"/>
        <v>71</v>
      </c>
      <c r="B88" s="23" t="s">
        <v>70</v>
      </c>
      <c r="C88" s="28">
        <f>C89+C90+C91+C92</f>
        <v>216858.2</v>
      </c>
      <c r="D88" s="28">
        <f>D89+D90+D91+D92</f>
        <v>141262</v>
      </c>
      <c r="E88" s="31">
        <f t="shared" si="2"/>
        <v>65.14026216209486</v>
      </c>
    </row>
    <row r="89" spans="1:5" ht="15">
      <c r="A89" s="22">
        <f t="shared" si="3"/>
        <v>72</v>
      </c>
      <c r="B89" s="24" t="s">
        <v>71</v>
      </c>
      <c r="C89" s="32">
        <v>94159.1</v>
      </c>
      <c r="D89" s="32">
        <v>64515.5</v>
      </c>
      <c r="E89" s="31">
        <f t="shared" si="2"/>
        <v>68.51754105551136</v>
      </c>
    </row>
    <row r="90" spans="1:5" ht="15">
      <c r="A90" s="22">
        <f t="shared" si="3"/>
        <v>73</v>
      </c>
      <c r="B90" s="24" t="s">
        <v>72</v>
      </c>
      <c r="C90" s="32">
        <v>50910.3</v>
      </c>
      <c r="D90" s="32">
        <v>18533.5</v>
      </c>
      <c r="E90" s="31">
        <f t="shared" si="2"/>
        <v>36.404224685378004</v>
      </c>
    </row>
    <row r="91" spans="1:5" ht="15">
      <c r="A91" s="22">
        <f t="shared" si="3"/>
        <v>74</v>
      </c>
      <c r="B91" s="24" t="s">
        <v>73</v>
      </c>
      <c r="C91" s="32">
        <v>36265.5</v>
      </c>
      <c r="D91" s="32">
        <v>28402.2</v>
      </c>
      <c r="E91" s="31">
        <f t="shared" si="2"/>
        <v>78.31740910782976</v>
      </c>
    </row>
    <row r="92" spans="1:5" ht="30.75">
      <c r="A92" s="22">
        <f t="shared" si="3"/>
        <v>75</v>
      </c>
      <c r="B92" s="24" t="s">
        <v>74</v>
      </c>
      <c r="C92" s="32">
        <v>35523.3</v>
      </c>
      <c r="D92" s="32">
        <v>29810.8</v>
      </c>
      <c r="E92" s="31">
        <f t="shared" si="2"/>
        <v>83.91900527259573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C95+C96+C97+C98+C99+C100+C101+C102+C103</f>
        <v>730501</v>
      </c>
      <c r="D94" s="28">
        <f>D95+D96+D97+D98+D99+D100+D101+D102+D103</f>
        <v>511143.10000000003</v>
      </c>
      <c r="E94" s="31">
        <f t="shared" si="2"/>
        <v>69.97158114773286</v>
      </c>
    </row>
    <row r="95" spans="1:5" ht="15">
      <c r="A95" s="22">
        <f t="shared" si="3"/>
        <v>78</v>
      </c>
      <c r="B95" s="24" t="s">
        <v>77</v>
      </c>
      <c r="C95" s="35">
        <v>226863.3</v>
      </c>
      <c r="D95" s="35">
        <v>169884.4</v>
      </c>
      <c r="E95" s="31">
        <f t="shared" si="2"/>
        <v>74.8840380969509</v>
      </c>
    </row>
    <row r="96" spans="1:5" ht="15">
      <c r="A96" s="22">
        <f t="shared" si="3"/>
        <v>79</v>
      </c>
      <c r="B96" s="24" t="s">
        <v>78</v>
      </c>
      <c r="C96" s="36">
        <v>360990.8</v>
      </c>
      <c r="D96" s="36">
        <v>265038.6</v>
      </c>
      <c r="E96" s="31">
        <f t="shared" si="2"/>
        <v>73.41976582228688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>
        <v>14.4</v>
      </c>
      <c r="D99" s="36">
        <v>5.4</v>
      </c>
      <c r="E99" s="31">
        <f t="shared" si="2"/>
        <v>37.5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98769.2</v>
      </c>
      <c r="D101" s="32">
        <v>54837.4</v>
      </c>
      <c r="E101" s="31">
        <f t="shared" si="2"/>
        <v>55.52074938341103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21797.5</v>
      </c>
      <c r="D102" s="32">
        <v>4368.7</v>
      </c>
      <c r="E102" s="31">
        <f t="shared" si="2"/>
        <v>20.042206675077416</v>
      </c>
    </row>
    <row r="103" spans="1:5" ht="15">
      <c r="A103" s="22">
        <f t="shared" si="4"/>
        <v>86</v>
      </c>
      <c r="B103" s="24" t="s">
        <v>84</v>
      </c>
      <c r="C103" s="37">
        <v>22065.8</v>
      </c>
      <c r="D103" s="37">
        <v>17008.6</v>
      </c>
      <c r="E103" s="31">
        <f t="shared" si="2"/>
        <v>77.08127509539649</v>
      </c>
    </row>
    <row r="104" spans="1:5" ht="30.75">
      <c r="A104" s="22">
        <f t="shared" si="4"/>
        <v>87</v>
      </c>
      <c r="B104" s="23" t="s">
        <v>85</v>
      </c>
      <c r="C104" s="28">
        <f>C105+C107</f>
        <v>67670.2</v>
      </c>
      <c r="D104" s="28">
        <f>D105+D107</f>
        <v>52671.5</v>
      </c>
      <c r="E104" s="31">
        <f t="shared" si="2"/>
        <v>77.8355908509211</v>
      </c>
    </row>
    <row r="105" spans="1:5" ht="15">
      <c r="A105" s="22">
        <f t="shared" si="4"/>
        <v>88</v>
      </c>
      <c r="B105" s="24" t="s">
        <v>86</v>
      </c>
      <c r="C105" s="32">
        <v>50951</v>
      </c>
      <c r="D105" s="32">
        <v>39467.2</v>
      </c>
      <c r="E105" s="31">
        <f t="shared" si="2"/>
        <v>77.46109006692704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16719.2</v>
      </c>
      <c r="D107" s="37">
        <v>13204.3</v>
      </c>
      <c r="E107" s="38">
        <f t="shared" si="2"/>
        <v>78.97686492176659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69894.1</v>
      </c>
      <c r="D117" s="28">
        <f>D118+D121+D122</f>
        <v>51212.600000000006</v>
      </c>
      <c r="E117" s="31">
        <f t="shared" si="2"/>
        <v>73.27170676781016</v>
      </c>
    </row>
    <row r="118" spans="1:5" ht="15">
      <c r="A118" s="22">
        <f t="shared" si="4"/>
        <v>101</v>
      </c>
      <c r="B118" s="24" t="s">
        <v>99</v>
      </c>
      <c r="C118" s="32">
        <v>7116</v>
      </c>
      <c r="D118" s="32">
        <v>5170.3</v>
      </c>
      <c r="E118" s="31">
        <f t="shared" si="2"/>
        <v>72.65739179314221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62478.1</v>
      </c>
      <c r="D121" s="32">
        <v>45742.3</v>
      </c>
      <c r="E121" s="31">
        <f>IF(C121&gt;0,D121/C121*100,0)</f>
        <v>73.21333395221686</v>
      </c>
    </row>
    <row r="122" spans="1:5" ht="15">
      <c r="A122" s="22">
        <f t="shared" si="4"/>
        <v>105</v>
      </c>
      <c r="B122" s="24" t="s">
        <v>103</v>
      </c>
      <c r="C122" s="37">
        <v>300</v>
      </c>
      <c r="D122" s="37">
        <v>300</v>
      </c>
      <c r="E122" s="31">
        <f>IF(C122&gt;0,D122/C122*100,0)</f>
        <v>100</v>
      </c>
    </row>
    <row r="123" spans="1:5" ht="15">
      <c r="A123" s="22">
        <f t="shared" si="4"/>
        <v>106</v>
      </c>
      <c r="B123" s="23" t="s">
        <v>104</v>
      </c>
      <c r="C123" s="30">
        <f>C124+C125+C128</f>
        <v>69512.6</v>
      </c>
      <c r="D123" s="30">
        <f>D124+D125+D126+D127+D128</f>
        <v>48237.6</v>
      </c>
      <c r="E123" s="31">
        <f aca="true" t="shared" si="5" ref="E123:E133">IF(C123&gt;0,D123/C123*100,0)</f>
        <v>69.39403791542827</v>
      </c>
    </row>
    <row r="124" spans="1:5" ht="15">
      <c r="A124" s="22">
        <f t="shared" si="4"/>
        <v>107</v>
      </c>
      <c r="B124" s="24" t="s">
        <v>105</v>
      </c>
      <c r="C124" s="37">
        <v>46511.8</v>
      </c>
      <c r="D124" s="37">
        <v>40809.6</v>
      </c>
      <c r="E124" s="31">
        <f t="shared" si="5"/>
        <v>87.74031536083315</v>
      </c>
    </row>
    <row r="125" spans="1:5" ht="15">
      <c r="A125" s="22">
        <f t="shared" si="4"/>
        <v>108</v>
      </c>
      <c r="B125" s="24" t="s">
        <v>106</v>
      </c>
      <c r="C125" s="37">
        <v>21700.3</v>
      </c>
      <c r="D125" s="37">
        <v>6373.3</v>
      </c>
      <c r="E125" s="31">
        <f t="shared" si="5"/>
        <v>29.369640051059204</v>
      </c>
    </row>
    <row r="126" spans="1:5" ht="15">
      <c r="A126" s="22">
        <f t="shared" si="4"/>
        <v>109</v>
      </c>
      <c r="B126" s="24" t="s">
        <v>107</v>
      </c>
      <c r="C126" s="37"/>
      <c r="D126" s="37"/>
      <c r="E126" s="31">
        <f t="shared" si="5"/>
        <v>0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1300.5</v>
      </c>
      <c r="D128" s="37">
        <v>1054.7</v>
      </c>
      <c r="E128" s="31">
        <f t="shared" si="5"/>
        <v>81.09957708573626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-2882.973700000206</v>
      </c>
      <c r="D138" s="28">
        <f>D56-D139</f>
        <v>13791.560670000035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1316893.7000000002</v>
      </c>
      <c r="D139" s="28">
        <f>D58+D68+D71+D77+D88+D93+D94+D104+D108+D117+D134+D133+D129+D123</f>
        <v>938444.6</v>
      </c>
      <c r="E139" s="31">
        <f t="shared" si="6"/>
        <v>71.26198568646808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Мусс</cp:lastModifiedBy>
  <cp:lastPrinted>2022-09-14T05:59:15Z</cp:lastPrinted>
  <dcterms:created xsi:type="dcterms:W3CDTF">2019-11-11T09:38:06Z</dcterms:created>
  <dcterms:modified xsi:type="dcterms:W3CDTF">2022-10-12T05:20:45Z</dcterms:modified>
  <cp:category/>
  <cp:version/>
  <cp:contentType/>
  <cp:contentStatus/>
</cp:coreProperties>
</file>