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4" windowHeight="10284" activeTab="0"/>
  </bookViews>
  <sheets>
    <sheet name="ЗФ" sheetId="1" r:id="rId1"/>
  </sheets>
  <definedNames>
    <definedName name="_xlnm.Print_Area" localSheetId="0">'ЗФ'!$A$1:$E$139</definedName>
  </definedNames>
  <calcPr fullCalcOnLoad="1"/>
</workbook>
</file>

<file path=xl/sharedStrings.xml><?xml version="1.0" encoding="utf-8"?>
<sst xmlns="http://schemas.openxmlformats.org/spreadsheetml/2006/main" count="136" uniqueCount="136">
  <si>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</si>
  <si>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</si>
  <si>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</si>
  <si>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</si>
  <si>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</si>
  <si>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</si>
  <si>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</si>
  <si>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</si>
  <si>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</si>
  <si>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</si>
  <si>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</si>
  <si>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</si>
  <si>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</si>
  <si>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</si>
  <si>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</si>
  <si>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</si>
  <si>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</si>
  <si>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</si>
  <si>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</si>
  <si>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</si>
  <si>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</si>
  <si>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</si>
  <si>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</si>
  <si>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</si>
  <si>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</si>
  <si>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</si>
  <si>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</si>
  <si>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</si>
  <si>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</si>
  <si>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</si>
  <si>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</si>
  <si>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</si>
  <si>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</si>
  <si>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</si>
  <si>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</si>
  <si>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</si>
  <si>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</si>
  <si>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</si>
  <si>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</si>
  <si>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</si>
  <si>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</si>
  <si>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</si>
  <si>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</si>
  <si>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</si>
  <si>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</si>
  <si>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</si>
  <si>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</si>
  <si>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</si>
  <si>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</si>
  <si>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</si>
  <si>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</si>
  <si>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</si>
  <si>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</si>
  <si>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</si>
  <si>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</si>
  <si>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</si>
  <si>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</si>
  <si>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</si>
  <si>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</si>
  <si>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</si>
  <si>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</si>
  <si>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</si>
  <si>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</si>
  <si>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</si>
  <si>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</si>
  <si>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</si>
  <si>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</si>
  <si>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</si>
  <si>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</si>
  <si>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</si>
  <si>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</si>
  <si>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</si>
  <si>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</si>
  <si>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</si>
  <si>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</si>
  <si>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</si>
  <si>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</si>
  <si>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</si>
  <si>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</si>
  <si>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</si>
  <si>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</si>
  <si>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</si>
  <si>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</si>
  <si>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</si>
  <si>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</si>
  <si>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</si>
  <si>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</si>
  <si>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</si>
  <si>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</si>
  <si>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</si>
  <si>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</si>
  <si>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</si>
  <si>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</si>
  <si>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</si>
  <si>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</si>
  <si>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</si>
  <si>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</si>
  <si>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</si>
  <si>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</si>
  <si>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</si>
  <si>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</si>
  <si>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</si>
  <si>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</si>
  <si>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</si>
  <si>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</si>
  <si>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</si>
  <si>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</si>
  <si>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</si>
  <si>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</si>
  <si>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</si>
  <si>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</si>
  <si>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</si>
  <si>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</si>
  <si>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</si>
  <si>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</si>
  <si>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</si>
  <si>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</si>
  <si>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</si>
  <si>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</si>
  <si>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</si>
  <si>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</si>
  <si>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</si>
  <si>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</si>
  <si>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</si>
  <si>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</si>
  <si>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</si>
  <si>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</si>
  <si>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</si>
  <si>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</si>
  <si>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</si>
  <si>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</si>
  <si>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</si>
  <si>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</si>
  <si>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</si>
  <si>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Задолженность и перерасчеты по отменненым налогам, сборам и инымобязательным платежам</t>
  </si>
  <si>
    <t>Исполнение бюджета муниципального образования "город Бугуруслан" на 01.01.2023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</si>
</sst>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2" fillId="24" borderId="13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wrapText="1"/>
    </xf>
    <xf numFmtId="173" fontId="33" fillId="24" borderId="14" xfId="0" applyNumberFormat="1" applyFont="1" applyFill="1" applyBorder="1" applyAlignment="1" applyProtection="1">
      <alignment horizontal="center" wrapText="1"/>
      <protection locked="0"/>
    </xf>
    <xf numFmtId="173" fontId="32" fillId="25" borderId="15" xfId="56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5" fillId="24" borderId="14" xfId="0" applyNumberFormat="1" applyFont="1" applyFill="1" applyBorder="1" applyAlignment="1" applyProtection="1">
      <alignment horizontal="center" wrapText="1"/>
      <protection locked="0"/>
    </xf>
    <xf numFmtId="0" fontId="23" fillId="24" borderId="18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wrapText="1"/>
    </xf>
    <xf numFmtId="173" fontId="23" fillId="24" borderId="17" xfId="0" applyNumberFormat="1" applyFont="1" applyFill="1" applyBorder="1" applyAlignment="1" applyProtection="1">
      <alignment horizontal="center" wrapText="1"/>
      <protection locked="0"/>
    </xf>
    <xf numFmtId="173" fontId="23" fillId="25" borderId="19" xfId="56" applyNumberFormat="1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left" wrapText="1"/>
    </xf>
    <xf numFmtId="173" fontId="25" fillId="24" borderId="21" xfId="0" applyNumberFormat="1" applyFont="1" applyFill="1" applyBorder="1" applyAlignment="1" applyProtection="1">
      <alignment horizontal="center" wrapText="1"/>
      <protection locked="0"/>
    </xf>
    <xf numFmtId="173" fontId="23" fillId="25" borderId="22" xfId="56" applyNumberFormat="1" applyFont="1" applyFill="1" applyBorder="1" applyAlignment="1" applyProtection="1">
      <alignment horizontal="center" vertical="center" wrapText="1"/>
      <protection/>
    </xf>
    <xf numFmtId="0" fontId="23" fillId="24" borderId="23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wrapText="1"/>
    </xf>
    <xf numFmtId="173" fontId="36" fillId="24" borderId="24" xfId="0" applyNumberFormat="1" applyFont="1" applyFill="1" applyBorder="1" applyAlignment="1" applyProtection="1">
      <alignment horizontal="center" wrapText="1"/>
      <protection locked="0"/>
    </xf>
    <xf numFmtId="173" fontId="36" fillId="25" borderId="25" xfId="56" applyNumberFormat="1" applyFont="1" applyFill="1" applyBorder="1" applyAlignment="1" applyProtection="1">
      <alignment horizontal="center" vertical="center" wrapText="1"/>
      <protection/>
    </xf>
    <xf numFmtId="49" fontId="23" fillId="24" borderId="26" xfId="42" applyNumberFormat="1" applyFont="1" applyFill="1" applyBorder="1" applyAlignment="1" applyProtection="1">
      <alignment horizontal="center" wrapText="1"/>
      <protection/>
    </xf>
    <xf numFmtId="49" fontId="23" fillId="24" borderId="27" xfId="42" applyNumberFormat="1" applyFont="1" applyFill="1" applyBorder="1" applyAlignment="1" applyProtection="1">
      <alignment horizontal="center" wrapText="1"/>
      <protection/>
    </xf>
    <xf numFmtId="49" fontId="23" fillId="24" borderId="28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9" xfId="0" applyNumberFormat="1" applyFont="1" applyBorder="1" applyAlignment="1" applyProtection="1">
      <alignment horizontal="right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view="pageBreakPreview" zoomScaleSheetLayoutView="100" zoomScalePageLayoutView="0" workbookViewId="0" topLeftCell="A1">
      <selection activeCell="D138" sqref="D138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2.375" style="3" customWidth="1"/>
    <col min="5" max="5" width="25.25390625" style="0" customWidth="1"/>
    <col min="6" max="16384" width="9.2539062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81" t="s">
        <v>135</v>
      </c>
      <c r="C5" s="81"/>
      <c r="D5" s="81"/>
      <c r="E5" s="81"/>
    </row>
    <row r="6" spans="2:5" ht="18.75" customHeight="1">
      <c r="B6" s="82"/>
      <c r="C6" s="82"/>
      <c r="D6" s="82"/>
      <c r="E6" s="82"/>
    </row>
    <row r="7" spans="2:5" ht="12.75">
      <c r="B7" s="11"/>
      <c r="C7" s="17"/>
      <c r="D7" s="12"/>
      <c r="E7" s="13"/>
    </row>
    <row r="8" spans="2:5" ht="16.5" customHeight="1" thickBot="1">
      <c r="B8" s="83" t="s">
        <v>0</v>
      </c>
      <c r="C8" s="83"/>
      <c r="D8" s="83"/>
      <c r="E8" s="83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84" t="s">
        <v>6</v>
      </c>
      <c r="B10" s="85"/>
      <c r="C10" s="85"/>
      <c r="D10" s="85"/>
      <c r="E10" s="86"/>
    </row>
    <row r="11" spans="1:5" s="15" customFormat="1" ht="30.75" customHeight="1">
      <c r="A11" s="39">
        <v>1</v>
      </c>
      <c r="B11" s="40" t="s">
        <v>7</v>
      </c>
      <c r="C11" s="57">
        <f>C12+C15+C16+C21+C26+C28+C35+C36+C37+C40+C41</f>
        <v>431636.522</v>
      </c>
      <c r="D11" s="57">
        <f>D12+D15+D16+D21+D26+D27+D28+D35+D36+D37+D40+D41</f>
        <v>439928.37227000005</v>
      </c>
      <c r="E11" s="29">
        <f>IF(C11&gt;0,D11/C11*100,0)</f>
        <v>101.92102610584932</v>
      </c>
    </row>
    <row r="12" spans="1:5" s="15" customFormat="1" ht="30.75" customHeight="1">
      <c r="A12" s="66">
        <v>2</v>
      </c>
      <c r="B12" s="67" t="s">
        <v>8</v>
      </c>
      <c r="C12" s="68">
        <v>257051</v>
      </c>
      <c r="D12" s="68">
        <v>265175.0906</v>
      </c>
      <c r="E12" s="69">
        <f>IF(C12&gt;0,D12/C12*100,0)</f>
        <v>103.16049756663075</v>
      </c>
    </row>
    <row r="13" spans="1:5" ht="15">
      <c r="A13" s="74"/>
      <c r="B13" s="75"/>
      <c r="C13" s="76">
        <v>1352</v>
      </c>
      <c r="D13" s="76">
        <v>1472.91303</v>
      </c>
      <c r="E13" s="77"/>
    </row>
    <row r="14" spans="1:5" ht="15">
      <c r="A14" s="70"/>
      <c r="B14" s="71" t="s">
        <v>9</v>
      </c>
      <c r="C14" s="72">
        <f>(C12-C13)/41.32*21.32</f>
        <v>131933.7531461762</v>
      </c>
      <c r="D14" s="72">
        <f>(D12-D13)/41.32*21.32</f>
        <v>136063.17584202325</v>
      </c>
      <c r="E14" s="73">
        <f aca="true" t="shared" si="0" ref="E14:E53">IF(C14&gt;0,D14/C14*100,0)</f>
        <v>103.1299213411081</v>
      </c>
    </row>
    <row r="15" spans="1:5" ht="46.5">
      <c r="A15" s="22">
        <v>3</v>
      </c>
      <c r="B15" s="44" t="s">
        <v>10</v>
      </c>
      <c r="C15" s="55">
        <v>11037.022</v>
      </c>
      <c r="D15" s="55">
        <v>12733.03511</v>
      </c>
      <c r="E15" s="29">
        <f t="shared" si="0"/>
        <v>115.36658267057906</v>
      </c>
    </row>
    <row r="16" spans="1:5" ht="15">
      <c r="A16" s="22">
        <v>4</v>
      </c>
      <c r="B16" s="44" t="s">
        <v>125</v>
      </c>
      <c r="C16" s="55">
        <f>C17+C18+C19+C20</f>
        <v>85621</v>
      </c>
      <c r="D16" s="55">
        <f>D17+D18+D19+D20</f>
        <v>86405.63512000002</v>
      </c>
      <c r="E16" s="29">
        <f t="shared" si="0"/>
        <v>100.91640499410195</v>
      </c>
    </row>
    <row r="17" spans="1:5" ht="30.75">
      <c r="A17" s="22">
        <v>5</v>
      </c>
      <c r="B17" s="24" t="s">
        <v>11</v>
      </c>
      <c r="C17" s="32">
        <v>80722</v>
      </c>
      <c r="D17" s="32">
        <v>80851.57984</v>
      </c>
      <c r="E17" s="29">
        <f t="shared" si="0"/>
        <v>100.1605260523773</v>
      </c>
    </row>
    <row r="18" spans="1:5" ht="30.75">
      <c r="A18" s="22">
        <f>A17+1</f>
        <v>6</v>
      </c>
      <c r="B18" s="24" t="s">
        <v>12</v>
      </c>
      <c r="C18" s="32">
        <v>0</v>
      </c>
      <c r="D18" s="32">
        <v>367.07232</v>
      </c>
      <c r="E18" s="29">
        <f t="shared" si="0"/>
        <v>0</v>
      </c>
    </row>
    <row r="19" spans="1:5" ht="16.5" customHeight="1">
      <c r="A19" s="22">
        <f>1+A18</f>
        <v>7</v>
      </c>
      <c r="B19" s="24" t="s">
        <v>13</v>
      </c>
      <c r="C19" s="32">
        <v>839</v>
      </c>
      <c r="D19" s="32">
        <v>819.84398</v>
      </c>
      <c r="E19" s="29">
        <f t="shared" si="0"/>
        <v>97.71680333730632</v>
      </c>
    </row>
    <row r="20" spans="1:5" ht="53.25" customHeight="1">
      <c r="A20" s="22">
        <v>8</v>
      </c>
      <c r="B20" s="24" t="s">
        <v>14</v>
      </c>
      <c r="C20" s="32">
        <v>4060</v>
      </c>
      <c r="D20" s="32">
        <v>4367.13898</v>
      </c>
      <c r="E20" s="29">
        <f>IF(C20&gt;0,D20/C20*100,0)</f>
        <v>107.56499950738916</v>
      </c>
    </row>
    <row r="21" spans="1:5" ht="24" customHeight="1">
      <c r="A21" s="22">
        <v>9</v>
      </c>
      <c r="B21" s="42" t="s">
        <v>126</v>
      </c>
      <c r="C21" s="55">
        <f>C22+C23</f>
        <v>35711</v>
      </c>
      <c r="D21" s="55">
        <f>D22+D23</f>
        <v>34622.86601</v>
      </c>
      <c r="E21" s="29">
        <f t="shared" si="0"/>
        <v>96.95294449889388</v>
      </c>
    </row>
    <row r="22" spans="1:5" ht="15">
      <c r="A22" s="22">
        <v>10</v>
      </c>
      <c r="B22" s="24" t="s">
        <v>15</v>
      </c>
      <c r="C22" s="32">
        <v>8197</v>
      </c>
      <c r="D22" s="32">
        <v>8656.55886</v>
      </c>
      <c r="E22" s="58">
        <f t="shared" si="0"/>
        <v>105.60642747346589</v>
      </c>
    </row>
    <row r="23" spans="1:5" ht="15">
      <c r="A23" s="22">
        <v>11</v>
      </c>
      <c r="B23" s="42" t="s">
        <v>127</v>
      </c>
      <c r="C23" s="55">
        <f>C24+C25</f>
        <v>27514</v>
      </c>
      <c r="D23" s="55">
        <f>D24+D25</f>
        <v>25966.30715</v>
      </c>
      <c r="E23" s="29">
        <f t="shared" si="0"/>
        <v>94.37488969252017</v>
      </c>
    </row>
    <row r="24" spans="1:5" ht="46.5">
      <c r="A24" s="22">
        <v>12</v>
      </c>
      <c r="B24" s="24" t="s">
        <v>121</v>
      </c>
      <c r="C24" s="32">
        <v>22281</v>
      </c>
      <c r="D24" s="32">
        <v>19473.96069</v>
      </c>
      <c r="E24" s="58">
        <f t="shared" si="0"/>
        <v>87.401645751986</v>
      </c>
    </row>
    <row r="25" spans="1:5" ht="46.5">
      <c r="A25" s="22">
        <f>1+A24</f>
        <v>13</v>
      </c>
      <c r="B25" s="24" t="s">
        <v>122</v>
      </c>
      <c r="C25" s="32">
        <v>5233</v>
      </c>
      <c r="D25" s="32">
        <v>6492.34646</v>
      </c>
      <c r="E25" s="58">
        <f t="shared" si="0"/>
        <v>124.06547792853047</v>
      </c>
    </row>
    <row r="26" spans="1:5" ht="15">
      <c r="A26" s="22">
        <v>15</v>
      </c>
      <c r="B26" s="42" t="s">
        <v>16</v>
      </c>
      <c r="C26" s="55">
        <v>8156</v>
      </c>
      <c r="D26" s="55">
        <v>8317.17825</v>
      </c>
      <c r="E26" s="29">
        <f t="shared" si="0"/>
        <v>101.9761923737126</v>
      </c>
    </row>
    <row r="27" spans="1:5" ht="30.75" customHeight="1">
      <c r="A27" s="22">
        <v>16</v>
      </c>
      <c r="B27" s="42" t="s">
        <v>134</v>
      </c>
      <c r="C27" s="55">
        <v>0</v>
      </c>
      <c r="D27" s="55">
        <v>0.05307</v>
      </c>
      <c r="E27" s="29">
        <f t="shared" si="0"/>
        <v>0</v>
      </c>
    </row>
    <row r="28" spans="1:5" ht="62.25">
      <c r="A28" s="22">
        <v>16</v>
      </c>
      <c r="B28" s="45" t="s">
        <v>17</v>
      </c>
      <c r="C28" s="55">
        <f>C29+C30+C31+C32+C33+C34</f>
        <v>16066</v>
      </c>
      <c r="D28" s="55">
        <f>D29+D30+D31+D32+D33+D34</f>
        <v>14848.0663</v>
      </c>
      <c r="E28" s="29">
        <f t="shared" si="0"/>
        <v>92.4191852359019</v>
      </c>
    </row>
    <row r="29" spans="1:5" ht="78">
      <c r="A29" s="22">
        <v>17</v>
      </c>
      <c r="B29" s="24" t="s">
        <v>18</v>
      </c>
      <c r="C29" s="46">
        <v>11868</v>
      </c>
      <c r="D29" s="46">
        <v>10754.63755</v>
      </c>
      <c r="E29" s="29">
        <f t="shared" si="0"/>
        <v>90.61878623188406</v>
      </c>
    </row>
    <row r="30" spans="1:5" ht="108.75">
      <c r="A30" s="22">
        <f aca="true" t="shared" si="1" ref="A30:A37">1+A29</f>
        <v>18</v>
      </c>
      <c r="B30" s="24" t="s">
        <v>19</v>
      </c>
      <c r="C30" s="46">
        <v>681</v>
      </c>
      <c r="D30" s="46">
        <v>461.96112</v>
      </c>
      <c r="E30" s="29">
        <f t="shared" si="0"/>
        <v>67.83570044052864</v>
      </c>
    </row>
    <row r="31" spans="1:5" ht="93">
      <c r="A31" s="22">
        <f t="shared" si="1"/>
        <v>19</v>
      </c>
      <c r="B31" s="24" t="s">
        <v>20</v>
      </c>
      <c r="C31" s="46">
        <v>1738</v>
      </c>
      <c r="D31" s="46">
        <v>1798.87923</v>
      </c>
      <c r="E31" s="29">
        <f t="shared" si="0"/>
        <v>103.50283256616801</v>
      </c>
    </row>
    <row r="32" spans="1:5" ht="30.75">
      <c r="A32" s="22">
        <f t="shared" si="1"/>
        <v>20</v>
      </c>
      <c r="B32" s="24" t="s">
        <v>21</v>
      </c>
      <c r="C32" s="32"/>
      <c r="D32" s="32">
        <v>0</v>
      </c>
      <c r="E32" s="29">
        <f t="shared" si="0"/>
        <v>0</v>
      </c>
    </row>
    <row r="33" spans="1:5" ht="46.5">
      <c r="A33" s="22">
        <v>20</v>
      </c>
      <c r="B33" s="24" t="s">
        <v>22</v>
      </c>
      <c r="C33" s="32"/>
      <c r="D33" s="32"/>
      <c r="E33" s="29">
        <f t="shared" si="0"/>
        <v>0</v>
      </c>
    </row>
    <row r="34" spans="1:5" ht="30.75">
      <c r="A34" s="22">
        <v>21</v>
      </c>
      <c r="B34" s="24" t="s">
        <v>133</v>
      </c>
      <c r="C34" s="32">
        <v>1779</v>
      </c>
      <c r="D34" s="32">
        <v>1832.5884</v>
      </c>
      <c r="E34" s="29">
        <f t="shared" si="0"/>
        <v>103.01227655986509</v>
      </c>
    </row>
    <row r="35" spans="1:5" ht="30.75">
      <c r="A35" s="22">
        <v>21</v>
      </c>
      <c r="B35" s="42" t="s">
        <v>23</v>
      </c>
      <c r="C35" s="55">
        <v>163</v>
      </c>
      <c r="D35" s="55">
        <v>65.24541</v>
      </c>
      <c r="E35" s="29">
        <f t="shared" si="0"/>
        <v>40.02785889570553</v>
      </c>
    </row>
    <row r="36" spans="1:5" ht="30.75">
      <c r="A36" s="22">
        <v>22</v>
      </c>
      <c r="B36" s="42" t="s">
        <v>24</v>
      </c>
      <c r="C36" s="55">
        <v>1354</v>
      </c>
      <c r="D36" s="55">
        <v>1225.10206</v>
      </c>
      <c r="E36" s="29">
        <f t="shared" si="0"/>
        <v>90.48021122599704</v>
      </c>
    </row>
    <row r="37" spans="1:5" ht="35.25" customHeight="1">
      <c r="A37" s="22">
        <f t="shared" si="1"/>
        <v>23</v>
      </c>
      <c r="B37" s="42" t="s">
        <v>25</v>
      </c>
      <c r="C37" s="55">
        <f>C38+C39</f>
        <v>13913</v>
      </c>
      <c r="D37" s="55">
        <f>D38+D39</f>
        <v>13974.81423</v>
      </c>
      <c r="E37" s="29">
        <f t="shared" si="0"/>
        <v>100.44429116653491</v>
      </c>
    </row>
    <row r="38" spans="1:5" ht="33" customHeight="1">
      <c r="A38" s="22">
        <v>24</v>
      </c>
      <c r="B38" s="43" t="s">
        <v>124</v>
      </c>
      <c r="C38" s="32">
        <v>10164</v>
      </c>
      <c r="D38" s="32">
        <v>10211.71928</v>
      </c>
      <c r="E38" s="29">
        <f t="shared" si="0"/>
        <v>100.46949311294766</v>
      </c>
    </row>
    <row r="39" spans="1:5" s="53" customFormat="1" ht="46.5">
      <c r="A39" s="49">
        <v>25</v>
      </c>
      <c r="B39" s="50" t="s">
        <v>26</v>
      </c>
      <c r="C39" s="51">
        <v>3749</v>
      </c>
      <c r="D39" s="51">
        <v>3763.09495</v>
      </c>
      <c r="E39" s="52">
        <f t="shared" si="0"/>
        <v>100.37596559082422</v>
      </c>
    </row>
    <row r="40" spans="1:5" ht="30.75">
      <c r="A40" s="22">
        <v>27</v>
      </c>
      <c r="B40" s="42" t="s">
        <v>27</v>
      </c>
      <c r="C40" s="55">
        <v>2314.2</v>
      </c>
      <c r="D40" s="55">
        <v>2419.53911</v>
      </c>
      <c r="E40" s="29">
        <f t="shared" si="0"/>
        <v>104.55185852562443</v>
      </c>
    </row>
    <row r="41" spans="1:5" ht="15">
      <c r="A41" s="22">
        <f>1+A40</f>
        <v>28</v>
      </c>
      <c r="B41" s="42" t="s">
        <v>28</v>
      </c>
      <c r="C41" s="55">
        <f>C42+C43+C44</f>
        <v>250.3</v>
      </c>
      <c r="D41" s="55">
        <f>D42+D43+D44</f>
        <v>141.74699999999999</v>
      </c>
      <c r="E41" s="29">
        <f t="shared" si="0"/>
        <v>56.630842988413896</v>
      </c>
    </row>
    <row r="42" spans="1:5" ht="15">
      <c r="A42" s="22">
        <f>A41+1</f>
        <v>29</v>
      </c>
      <c r="B42" s="24" t="s">
        <v>29</v>
      </c>
      <c r="C42" s="32"/>
      <c r="D42" s="56">
        <v>0</v>
      </c>
      <c r="E42" s="29">
        <f t="shared" si="0"/>
        <v>0</v>
      </c>
    </row>
    <row r="43" spans="1:5" ht="30.75">
      <c r="A43" s="22">
        <v>30</v>
      </c>
      <c r="B43" s="24" t="s">
        <v>129</v>
      </c>
      <c r="C43" s="32">
        <v>0</v>
      </c>
      <c r="D43" s="56">
        <v>8.033</v>
      </c>
      <c r="E43" s="29">
        <f t="shared" si="0"/>
        <v>0</v>
      </c>
    </row>
    <row r="44" spans="1:5" ht="30.75">
      <c r="A44" s="22">
        <v>31</v>
      </c>
      <c r="B44" s="24" t="s">
        <v>132</v>
      </c>
      <c r="C44" s="32">
        <v>250.3</v>
      </c>
      <c r="D44" s="56">
        <v>133.714</v>
      </c>
      <c r="E44" s="29">
        <f t="shared" si="0"/>
        <v>53.42149420695166</v>
      </c>
    </row>
    <row r="45" spans="1:5" ht="17.25">
      <c r="A45" s="22">
        <v>32</v>
      </c>
      <c r="B45" s="47" t="s">
        <v>30</v>
      </c>
      <c r="C45" s="57">
        <f>C46+C53+C54</f>
        <v>915407.0743</v>
      </c>
      <c r="D45" s="57">
        <f>D46+D53+D54+D55</f>
        <v>912864.7253000002</v>
      </c>
      <c r="E45" s="29">
        <f t="shared" si="0"/>
        <v>99.72227120901988</v>
      </c>
    </row>
    <row r="46" spans="1:5" ht="30.75">
      <c r="A46" s="22">
        <v>33</v>
      </c>
      <c r="B46" s="47" t="s">
        <v>31</v>
      </c>
      <c r="C46" s="57">
        <f>C47+C50+C51+C52</f>
        <v>914173.544</v>
      </c>
      <c r="D46" s="57">
        <f>D47+D50+D51+D52</f>
        <v>910815.2346200001</v>
      </c>
      <c r="E46" s="29">
        <f t="shared" si="0"/>
        <v>99.63263984152228</v>
      </c>
    </row>
    <row r="47" spans="1:5" ht="30.75">
      <c r="A47" s="22">
        <v>34</v>
      </c>
      <c r="B47" s="25" t="s">
        <v>32</v>
      </c>
      <c r="C47" s="41">
        <f>C48+C49</f>
        <v>214910.7</v>
      </c>
      <c r="D47" s="41">
        <f>D48+D49</f>
        <v>214908.88212999998</v>
      </c>
      <c r="E47" s="29">
        <f t="shared" si="0"/>
        <v>99.99915412773768</v>
      </c>
    </row>
    <row r="48" spans="1:5" ht="30.75">
      <c r="A48" s="22">
        <v>35</v>
      </c>
      <c r="B48" s="24" t="s">
        <v>33</v>
      </c>
      <c r="C48" s="32">
        <v>173295</v>
      </c>
      <c r="D48" s="32">
        <v>173293.60913</v>
      </c>
      <c r="E48" s="29">
        <f t="shared" si="0"/>
        <v>99.99919739750138</v>
      </c>
    </row>
    <row r="49" spans="1:5" ht="30.75">
      <c r="A49" s="22">
        <v>36</v>
      </c>
      <c r="B49" s="24" t="s">
        <v>34</v>
      </c>
      <c r="C49" s="32">
        <v>41615.7</v>
      </c>
      <c r="D49" s="32">
        <v>41615.273</v>
      </c>
      <c r="E49" s="29">
        <f t="shared" si="0"/>
        <v>99.99897394492945</v>
      </c>
    </row>
    <row r="50" spans="1:5" ht="46.5">
      <c r="A50" s="22">
        <v>37</v>
      </c>
      <c r="B50" s="48" t="s">
        <v>35</v>
      </c>
      <c r="C50" s="55">
        <v>262886.244</v>
      </c>
      <c r="D50" s="54">
        <v>261781.83575</v>
      </c>
      <c r="E50" s="29">
        <f t="shared" si="0"/>
        <v>99.57989119811077</v>
      </c>
    </row>
    <row r="51" spans="1:5" ht="33" customHeight="1">
      <c r="A51" s="22">
        <f>1+A50</f>
        <v>38</v>
      </c>
      <c r="B51" s="23" t="s">
        <v>36</v>
      </c>
      <c r="C51" s="28">
        <v>412926.3</v>
      </c>
      <c r="D51" s="28">
        <v>410872.82974</v>
      </c>
      <c r="E51" s="29">
        <f t="shared" si="0"/>
        <v>99.5027029617634</v>
      </c>
    </row>
    <row r="52" spans="1:5" ht="33" customHeight="1">
      <c r="A52" s="22">
        <v>38</v>
      </c>
      <c r="B52" s="23" t="s">
        <v>131</v>
      </c>
      <c r="C52" s="28">
        <v>23450.3</v>
      </c>
      <c r="D52" s="28">
        <v>23251.687</v>
      </c>
      <c r="E52" s="29">
        <f t="shared" si="0"/>
        <v>99.15304708255333</v>
      </c>
    </row>
    <row r="53" spans="1:5" ht="33" customHeight="1">
      <c r="A53" s="22">
        <v>40</v>
      </c>
      <c r="B53" s="64" t="s">
        <v>130</v>
      </c>
      <c r="C53" s="28">
        <v>1218</v>
      </c>
      <c r="D53" s="28">
        <v>2104.21443</v>
      </c>
      <c r="E53" s="29">
        <f t="shared" si="0"/>
        <v>172.7598054187192</v>
      </c>
    </row>
    <row r="54" spans="1:5" ht="15">
      <c r="A54" s="22">
        <v>41</v>
      </c>
      <c r="B54" s="23" t="s">
        <v>128</v>
      </c>
      <c r="C54" s="28">
        <v>15.5303</v>
      </c>
      <c r="D54" s="28">
        <v>15.5303</v>
      </c>
      <c r="E54" s="29">
        <f>IF(C54&gt;0,D54/C54*100,0)</f>
        <v>100</v>
      </c>
    </row>
    <row r="55" spans="1:5" ht="72" customHeight="1">
      <c r="A55" s="22">
        <v>42</v>
      </c>
      <c r="B55" s="25" t="s">
        <v>37</v>
      </c>
      <c r="C55" s="41"/>
      <c r="D55" s="41">
        <v>-70.25405</v>
      </c>
      <c r="E55" s="29">
        <f>IF(C55&gt;0,D55/C55*100,0)</f>
        <v>0</v>
      </c>
    </row>
    <row r="56" spans="1:5" ht="17.25">
      <c r="A56" s="22">
        <v>42</v>
      </c>
      <c r="B56" s="59" t="s">
        <v>38</v>
      </c>
      <c r="C56" s="60">
        <f>(C45+C11)</f>
        <v>1347043.5962999999</v>
      </c>
      <c r="D56" s="60">
        <f>(D45+D11)</f>
        <v>1352793.0975700002</v>
      </c>
      <c r="E56" s="61">
        <f>IF(C56&gt;0,D56/C56*100,0)</f>
        <v>100.42682369641139</v>
      </c>
    </row>
    <row r="57" spans="1:5" ht="15.75" customHeight="1">
      <c r="A57" s="78" t="s">
        <v>39</v>
      </c>
      <c r="B57" s="79"/>
      <c r="C57" s="79"/>
      <c r="D57" s="79"/>
      <c r="E57" s="80"/>
    </row>
    <row r="58" spans="1:5" ht="15">
      <c r="A58" s="22">
        <v>42</v>
      </c>
      <c r="B58" s="23" t="s">
        <v>40</v>
      </c>
      <c r="C58" s="28">
        <f>C59+C60+C61+C62+C63+C67</f>
        <v>77790.1</v>
      </c>
      <c r="D58" s="28">
        <f>D59+D60+D61+D62+D63+D67</f>
        <v>76875.9</v>
      </c>
      <c r="E58" s="31">
        <f>IF(C58&gt;0,D58/C58*100,0)</f>
        <v>98.82478618744544</v>
      </c>
    </row>
    <row r="59" spans="1:5" ht="30.75">
      <c r="A59" s="22">
        <v>43</v>
      </c>
      <c r="B59" s="24" t="s">
        <v>41</v>
      </c>
      <c r="C59" s="32">
        <v>1990.4</v>
      </c>
      <c r="D59" s="32">
        <v>1990.3</v>
      </c>
      <c r="E59" s="31">
        <f aca="true" t="shared" si="2" ref="E59:E118">IF(C59&gt;0,D59/C59*100,0)</f>
        <v>99.99497588424437</v>
      </c>
    </row>
    <row r="60" spans="1:5" ht="46.5">
      <c r="A60" s="22">
        <v>44</v>
      </c>
      <c r="B60" s="24" t="s">
        <v>42</v>
      </c>
      <c r="C60" s="32">
        <v>2830.9</v>
      </c>
      <c r="D60" s="32">
        <v>2792.4</v>
      </c>
      <c r="E60" s="31">
        <f t="shared" si="2"/>
        <v>98.64000847786923</v>
      </c>
    </row>
    <row r="61" spans="1:5" ht="15">
      <c r="A61" s="22">
        <v>45</v>
      </c>
      <c r="B61" s="24" t="s">
        <v>43</v>
      </c>
      <c r="C61" s="32">
        <v>43960.6</v>
      </c>
      <c r="D61" s="32">
        <v>43276.2</v>
      </c>
      <c r="E61" s="31">
        <f t="shared" si="2"/>
        <v>98.44315136736077</v>
      </c>
    </row>
    <row r="62" spans="1:5" ht="15">
      <c r="A62" s="22">
        <v>46</v>
      </c>
      <c r="B62" s="24" t="s">
        <v>44</v>
      </c>
      <c r="C62" s="32">
        <v>136.9</v>
      </c>
      <c r="D62" s="32">
        <v>136.9</v>
      </c>
      <c r="E62" s="31">
        <f t="shared" si="2"/>
        <v>100</v>
      </c>
    </row>
    <row r="63" spans="1:5" ht="46.5">
      <c r="A63" s="22">
        <v>47</v>
      </c>
      <c r="B63" s="24" t="s">
        <v>45</v>
      </c>
      <c r="C63" s="37">
        <v>11221.9</v>
      </c>
      <c r="D63" s="37">
        <v>11220.5</v>
      </c>
      <c r="E63" s="38">
        <f t="shared" si="2"/>
        <v>99.9875243942648</v>
      </c>
    </row>
    <row r="64" spans="1:5" ht="15">
      <c r="A64" s="22">
        <v>47</v>
      </c>
      <c r="B64" s="24" t="s">
        <v>46</v>
      </c>
      <c r="C64" s="35"/>
      <c r="D64" s="35"/>
      <c r="E64" s="31">
        <f t="shared" si="2"/>
        <v>0</v>
      </c>
    </row>
    <row r="65" spans="1:5" ht="15">
      <c r="A65" s="22">
        <v>48</v>
      </c>
      <c r="B65" s="24" t="s">
        <v>47</v>
      </c>
      <c r="C65" s="32"/>
      <c r="D65" s="32"/>
      <c r="E65" s="31">
        <f t="shared" si="2"/>
        <v>0</v>
      </c>
    </row>
    <row r="66" spans="1:5" ht="30.75">
      <c r="A66" s="22">
        <v>49</v>
      </c>
      <c r="B66" s="24" t="s">
        <v>48</v>
      </c>
      <c r="C66" s="32"/>
      <c r="D66" s="32"/>
      <c r="E66" s="31">
        <f t="shared" si="2"/>
        <v>0</v>
      </c>
    </row>
    <row r="67" spans="1:5" ht="15">
      <c r="A67" s="22">
        <v>50</v>
      </c>
      <c r="B67" s="24" t="s">
        <v>49</v>
      </c>
      <c r="C67" s="32">
        <v>17649.4</v>
      </c>
      <c r="D67" s="32">
        <v>17459.6</v>
      </c>
      <c r="E67" s="31">
        <f t="shared" si="2"/>
        <v>98.92460933516152</v>
      </c>
    </row>
    <row r="68" spans="1:5" ht="15">
      <c r="A68" s="22">
        <v>51</v>
      </c>
      <c r="B68" s="25" t="s">
        <v>50</v>
      </c>
      <c r="C68" s="28">
        <f>C69+C70</f>
        <v>0</v>
      </c>
      <c r="D68" s="28">
        <f>D69+D70</f>
        <v>0</v>
      </c>
      <c r="E68" s="31">
        <f t="shared" si="2"/>
        <v>0</v>
      </c>
    </row>
    <row r="69" spans="1:5" ht="15">
      <c r="A69" s="22">
        <v>52</v>
      </c>
      <c r="B69" s="26" t="s">
        <v>51</v>
      </c>
      <c r="C69" s="32"/>
      <c r="D69" s="32"/>
      <c r="E69" s="31">
        <f t="shared" si="2"/>
        <v>0</v>
      </c>
    </row>
    <row r="70" spans="1:5" ht="15">
      <c r="A70" s="22">
        <v>53</v>
      </c>
      <c r="B70" s="26" t="s">
        <v>52</v>
      </c>
      <c r="C70" s="32"/>
      <c r="D70" s="32"/>
      <c r="E70" s="31">
        <f t="shared" si="2"/>
        <v>0</v>
      </c>
    </row>
    <row r="71" spans="1:5" s="63" customFormat="1" ht="30.75">
      <c r="A71" s="22">
        <v>54</v>
      </c>
      <c r="B71" s="25" t="s">
        <v>53</v>
      </c>
      <c r="C71" s="28">
        <f>C73+C74+C76</f>
        <v>6908.700000000001</v>
      </c>
      <c r="D71" s="28">
        <f>D73+D74+D76</f>
        <v>6826.200000000001</v>
      </c>
      <c r="E71" s="31">
        <f t="shared" si="2"/>
        <v>98.80585348907898</v>
      </c>
    </row>
    <row r="72" spans="1:5" ht="15">
      <c r="A72" s="22">
        <v>55</v>
      </c>
      <c r="B72" s="26" t="s">
        <v>54</v>
      </c>
      <c r="C72" s="32"/>
      <c r="D72" s="32"/>
      <c r="E72" s="31">
        <f t="shared" si="2"/>
        <v>0</v>
      </c>
    </row>
    <row r="73" spans="1:5" ht="15">
      <c r="A73" s="22">
        <v>56</v>
      </c>
      <c r="B73" s="26" t="s">
        <v>55</v>
      </c>
      <c r="C73" s="32">
        <v>2137.6</v>
      </c>
      <c r="D73" s="32">
        <v>2137.6</v>
      </c>
      <c r="E73" s="31">
        <f t="shared" si="2"/>
        <v>100</v>
      </c>
    </row>
    <row r="74" spans="1:7" ht="46.5">
      <c r="A74" s="22">
        <v>57</v>
      </c>
      <c r="B74" s="26" t="s">
        <v>56</v>
      </c>
      <c r="C74" s="32">
        <v>4695.1</v>
      </c>
      <c r="D74" s="32">
        <v>4612.6</v>
      </c>
      <c r="E74" s="31">
        <f t="shared" si="2"/>
        <v>98.24284892760538</v>
      </c>
      <c r="G74" s="62"/>
    </row>
    <row r="75" spans="1:5" ht="15">
      <c r="A75" s="22">
        <v>58</v>
      </c>
      <c r="B75" s="26" t="s">
        <v>57</v>
      </c>
      <c r="C75" s="35"/>
      <c r="D75" s="35"/>
      <c r="E75" s="31">
        <f t="shared" si="2"/>
        <v>0</v>
      </c>
    </row>
    <row r="76" spans="1:5" ht="30.75">
      <c r="A76" s="22">
        <v>59</v>
      </c>
      <c r="B76" s="26" t="s">
        <v>58</v>
      </c>
      <c r="C76" s="32">
        <v>76</v>
      </c>
      <c r="D76" s="32">
        <v>76</v>
      </c>
      <c r="E76" s="31">
        <f t="shared" si="2"/>
        <v>100</v>
      </c>
    </row>
    <row r="77" spans="1:5" ht="15">
      <c r="A77" s="22">
        <v>60</v>
      </c>
      <c r="B77" s="23" t="s">
        <v>59</v>
      </c>
      <c r="C77" s="28">
        <f>C85+C87</f>
        <v>87767.5</v>
      </c>
      <c r="D77" s="28">
        <f>D85+D87</f>
        <v>86389</v>
      </c>
      <c r="E77" s="31">
        <f t="shared" si="2"/>
        <v>98.4293730595038</v>
      </c>
    </row>
    <row r="78" spans="1:5" ht="15">
      <c r="A78" s="22">
        <v>61</v>
      </c>
      <c r="B78" s="24" t="s">
        <v>60</v>
      </c>
      <c r="C78" s="34"/>
      <c r="D78" s="34"/>
      <c r="E78" s="31">
        <f t="shared" si="2"/>
        <v>0</v>
      </c>
    </row>
    <row r="79" spans="1:5" ht="15">
      <c r="A79" s="22">
        <v>62</v>
      </c>
      <c r="B79" s="24" t="s">
        <v>61</v>
      </c>
      <c r="C79" s="32"/>
      <c r="D79" s="32"/>
      <c r="E79" s="31">
        <f t="shared" si="2"/>
        <v>0</v>
      </c>
    </row>
    <row r="80" spans="1:5" ht="15">
      <c r="A80" s="22">
        <v>63</v>
      </c>
      <c r="B80" s="24" t="s">
        <v>62</v>
      </c>
      <c r="C80" s="32"/>
      <c r="D80" s="32"/>
      <c r="E80" s="31">
        <f t="shared" si="2"/>
        <v>0</v>
      </c>
    </row>
    <row r="81" spans="1:5" ht="15">
      <c r="A81" s="22">
        <v>64</v>
      </c>
      <c r="B81" s="24" t="s">
        <v>63</v>
      </c>
      <c r="C81" s="32"/>
      <c r="D81" s="32"/>
      <c r="E81" s="31">
        <f t="shared" si="2"/>
        <v>0</v>
      </c>
    </row>
    <row r="82" spans="1:5" ht="15">
      <c r="A82" s="22">
        <v>65</v>
      </c>
      <c r="B82" s="24" t="s">
        <v>64</v>
      </c>
      <c r="C82" s="32"/>
      <c r="D82" s="32"/>
      <c r="E82" s="31">
        <f t="shared" si="2"/>
        <v>0</v>
      </c>
    </row>
    <row r="83" spans="1:5" ht="15">
      <c r="A83" s="22">
        <v>66</v>
      </c>
      <c r="B83" s="24" t="s">
        <v>65</v>
      </c>
      <c r="C83" s="32"/>
      <c r="D83" s="32"/>
      <c r="E83" s="31">
        <f t="shared" si="2"/>
        <v>0</v>
      </c>
    </row>
    <row r="84" spans="1:5" ht="15">
      <c r="A84" s="22">
        <v>67</v>
      </c>
      <c r="B84" s="24" t="s">
        <v>66</v>
      </c>
      <c r="C84" s="35"/>
      <c r="D84" s="35"/>
      <c r="E84" s="31">
        <f t="shared" si="2"/>
        <v>0</v>
      </c>
    </row>
    <row r="85" spans="1:5" ht="15">
      <c r="A85" s="22">
        <f aca="true" t="shared" si="3" ref="A85:A99">1+A84</f>
        <v>68</v>
      </c>
      <c r="B85" s="24" t="s">
        <v>67</v>
      </c>
      <c r="C85" s="35">
        <v>72344.3</v>
      </c>
      <c r="D85" s="35">
        <v>70983.5</v>
      </c>
      <c r="E85" s="31">
        <f t="shared" si="2"/>
        <v>98.1189948620693</v>
      </c>
    </row>
    <row r="86" spans="1:5" ht="15">
      <c r="A86" s="22">
        <f t="shared" si="3"/>
        <v>69</v>
      </c>
      <c r="B86" s="24" t="s">
        <v>68</v>
      </c>
      <c r="C86" s="32"/>
      <c r="D86" s="32"/>
      <c r="E86" s="31">
        <f t="shared" si="2"/>
        <v>0</v>
      </c>
    </row>
    <row r="87" spans="1:5" ht="15">
      <c r="A87" s="22">
        <f t="shared" si="3"/>
        <v>70</v>
      </c>
      <c r="B87" s="24" t="s">
        <v>69</v>
      </c>
      <c r="C87" s="32">
        <v>15423.2</v>
      </c>
      <c r="D87" s="32">
        <v>15405.5</v>
      </c>
      <c r="E87" s="31">
        <f t="shared" si="2"/>
        <v>99.88523782353856</v>
      </c>
    </row>
    <row r="88" spans="1:5" ht="15">
      <c r="A88" s="22">
        <f t="shared" si="3"/>
        <v>71</v>
      </c>
      <c r="B88" s="23" t="s">
        <v>70</v>
      </c>
      <c r="C88" s="28">
        <f>C89+C90+C91+C92</f>
        <v>219495.2</v>
      </c>
      <c r="D88" s="28">
        <f>D89+D90+D91+D92</f>
        <v>218779.00000000003</v>
      </c>
      <c r="E88" s="31">
        <f t="shared" si="2"/>
        <v>99.67370584869283</v>
      </c>
    </row>
    <row r="89" spans="1:5" ht="15">
      <c r="A89" s="22">
        <f t="shared" si="3"/>
        <v>72</v>
      </c>
      <c r="B89" s="24" t="s">
        <v>71</v>
      </c>
      <c r="C89" s="32">
        <v>91769.7</v>
      </c>
      <c r="D89" s="32">
        <v>91476.8</v>
      </c>
      <c r="E89" s="31">
        <f t="shared" si="2"/>
        <v>99.68083147269742</v>
      </c>
    </row>
    <row r="90" spans="1:5" ht="15">
      <c r="A90" s="22">
        <f t="shared" si="3"/>
        <v>73</v>
      </c>
      <c r="B90" s="24" t="s">
        <v>72</v>
      </c>
      <c r="C90" s="32">
        <v>47292.8</v>
      </c>
      <c r="D90" s="32">
        <v>47291.8</v>
      </c>
      <c r="E90" s="31">
        <f t="shared" si="2"/>
        <v>99.99788551322823</v>
      </c>
    </row>
    <row r="91" spans="1:5" ht="15">
      <c r="A91" s="22">
        <f t="shared" si="3"/>
        <v>74</v>
      </c>
      <c r="B91" s="24" t="s">
        <v>73</v>
      </c>
      <c r="C91" s="32">
        <v>38037.1</v>
      </c>
      <c r="D91" s="32">
        <v>37718.8</v>
      </c>
      <c r="E91" s="31">
        <f t="shared" si="2"/>
        <v>99.16318541634352</v>
      </c>
    </row>
    <row r="92" spans="1:5" ht="30.75">
      <c r="A92" s="22">
        <f t="shared" si="3"/>
        <v>75</v>
      </c>
      <c r="B92" s="24" t="s">
        <v>74</v>
      </c>
      <c r="C92" s="32">
        <v>42395.6</v>
      </c>
      <c r="D92" s="32">
        <v>42291.6</v>
      </c>
      <c r="E92" s="31">
        <f t="shared" si="2"/>
        <v>99.75469152459218</v>
      </c>
    </row>
    <row r="93" spans="1:5" ht="15">
      <c r="A93" s="22">
        <f t="shared" si="3"/>
        <v>76</v>
      </c>
      <c r="B93" s="23" t="s">
        <v>75</v>
      </c>
      <c r="C93" s="28"/>
      <c r="D93" s="28"/>
      <c r="E93" s="31">
        <f t="shared" si="2"/>
        <v>0</v>
      </c>
    </row>
    <row r="94" spans="1:5" ht="15">
      <c r="A94" s="22">
        <f t="shared" si="3"/>
        <v>77</v>
      </c>
      <c r="B94" s="23" t="s">
        <v>76</v>
      </c>
      <c r="C94" s="28">
        <f>C95+C96+C97+C98+C99+C100+C101+C102+C103</f>
        <v>740992.3000000002</v>
      </c>
      <c r="D94" s="28">
        <f>D95+D96+D97+D98+D99+D100+D101+D102+D103</f>
        <v>738551.6</v>
      </c>
      <c r="E94" s="31">
        <f t="shared" si="2"/>
        <v>99.67061735999143</v>
      </c>
    </row>
    <row r="95" spans="1:5" ht="15">
      <c r="A95" s="22">
        <f t="shared" si="3"/>
        <v>78</v>
      </c>
      <c r="B95" s="24" t="s">
        <v>77</v>
      </c>
      <c r="C95" s="35">
        <v>240324.2</v>
      </c>
      <c r="D95" s="35">
        <v>240273.9</v>
      </c>
      <c r="E95" s="31">
        <f t="shared" si="2"/>
        <v>99.9790699396898</v>
      </c>
    </row>
    <row r="96" spans="1:5" ht="15">
      <c r="A96" s="22">
        <f t="shared" si="3"/>
        <v>79</v>
      </c>
      <c r="B96" s="24" t="s">
        <v>78</v>
      </c>
      <c r="C96" s="36">
        <v>361522.6</v>
      </c>
      <c r="D96" s="36">
        <v>359256.5</v>
      </c>
      <c r="E96" s="31">
        <f t="shared" si="2"/>
        <v>99.3731788828693</v>
      </c>
    </row>
    <row r="97" spans="1:5" ht="15">
      <c r="A97" s="22">
        <f t="shared" si="3"/>
        <v>80</v>
      </c>
      <c r="B97" s="24" t="s">
        <v>79</v>
      </c>
      <c r="C97" s="36"/>
      <c r="D97" s="36"/>
      <c r="E97" s="31">
        <f t="shared" si="2"/>
        <v>0</v>
      </c>
    </row>
    <row r="98" spans="1:5" ht="15">
      <c r="A98" s="22">
        <f t="shared" si="3"/>
        <v>81</v>
      </c>
      <c r="B98" s="24" t="s">
        <v>80</v>
      </c>
      <c r="C98" s="36"/>
      <c r="D98" s="36"/>
      <c r="E98" s="31">
        <f t="shared" si="2"/>
        <v>0</v>
      </c>
    </row>
    <row r="99" spans="1:5" ht="30.75">
      <c r="A99" s="22">
        <f t="shared" si="3"/>
        <v>82</v>
      </c>
      <c r="B99" s="24" t="s">
        <v>81</v>
      </c>
      <c r="C99" s="36">
        <v>14.4</v>
      </c>
      <c r="D99" s="36">
        <v>14.4</v>
      </c>
      <c r="E99" s="31">
        <f t="shared" si="2"/>
        <v>100</v>
      </c>
    </row>
    <row r="100" spans="1:5" ht="30.75">
      <c r="A100" s="22">
        <f>1+A99</f>
        <v>83</v>
      </c>
      <c r="B100" s="24" t="s">
        <v>82</v>
      </c>
      <c r="C100" s="32"/>
      <c r="D100" s="32"/>
      <c r="E100" s="31">
        <f t="shared" si="2"/>
        <v>0</v>
      </c>
    </row>
    <row r="101" spans="1:5" ht="15">
      <c r="A101" s="22">
        <f>1+A100</f>
        <v>84</v>
      </c>
      <c r="B101" s="24" t="s">
        <v>123</v>
      </c>
      <c r="C101" s="32">
        <v>94394.8</v>
      </c>
      <c r="D101" s="32">
        <v>94270.7</v>
      </c>
      <c r="E101" s="31">
        <f t="shared" si="2"/>
        <v>99.86853089365091</v>
      </c>
    </row>
    <row r="102" spans="1:5" ht="15">
      <c r="A102" s="22">
        <f aca="true" t="shared" si="4" ref="A102:A139">1+A101</f>
        <v>85</v>
      </c>
      <c r="B102" s="24" t="s">
        <v>83</v>
      </c>
      <c r="C102" s="32">
        <v>21533</v>
      </c>
      <c r="D102" s="32">
        <v>21533</v>
      </c>
      <c r="E102" s="31">
        <f t="shared" si="2"/>
        <v>100</v>
      </c>
    </row>
    <row r="103" spans="1:5" ht="15">
      <c r="A103" s="22">
        <f t="shared" si="4"/>
        <v>86</v>
      </c>
      <c r="B103" s="24" t="s">
        <v>84</v>
      </c>
      <c r="C103" s="37">
        <v>23203.3</v>
      </c>
      <c r="D103" s="37">
        <v>23203.1</v>
      </c>
      <c r="E103" s="31">
        <f t="shared" si="2"/>
        <v>99.99913805363892</v>
      </c>
    </row>
    <row r="104" spans="1:5" ht="30.75">
      <c r="A104" s="22">
        <f t="shared" si="4"/>
        <v>87</v>
      </c>
      <c r="B104" s="23" t="s">
        <v>85</v>
      </c>
      <c r="C104" s="28">
        <f>C105+C107</f>
        <v>69865</v>
      </c>
      <c r="D104" s="28">
        <f>D105+D107</f>
        <v>69426.5</v>
      </c>
      <c r="E104" s="31">
        <f t="shared" si="2"/>
        <v>99.37236098189365</v>
      </c>
    </row>
    <row r="105" spans="1:5" ht="15">
      <c r="A105" s="22">
        <f t="shared" si="4"/>
        <v>88</v>
      </c>
      <c r="B105" s="24" t="s">
        <v>86</v>
      </c>
      <c r="C105" s="32">
        <v>52445.1</v>
      </c>
      <c r="D105" s="32">
        <v>52006.6</v>
      </c>
      <c r="E105" s="31">
        <f t="shared" si="2"/>
        <v>99.16388757004945</v>
      </c>
    </row>
    <row r="106" spans="1:5" ht="15">
      <c r="A106" s="22">
        <f t="shared" si="4"/>
        <v>89</v>
      </c>
      <c r="B106" s="24" t="s">
        <v>87</v>
      </c>
      <c r="C106" s="32"/>
      <c r="D106" s="32"/>
      <c r="E106" s="31">
        <f t="shared" si="2"/>
        <v>0</v>
      </c>
    </row>
    <row r="107" spans="1:5" ht="33" customHeight="1">
      <c r="A107" s="22">
        <f t="shared" si="4"/>
        <v>90</v>
      </c>
      <c r="B107" s="24" t="s">
        <v>88</v>
      </c>
      <c r="C107" s="37">
        <v>17419.9</v>
      </c>
      <c r="D107" s="37">
        <v>17419.9</v>
      </c>
      <c r="E107" s="38">
        <f t="shared" si="2"/>
        <v>100</v>
      </c>
    </row>
    <row r="108" spans="1:5" ht="15">
      <c r="A108" s="22">
        <f t="shared" si="4"/>
        <v>91</v>
      </c>
      <c r="B108" s="23" t="s">
        <v>89</v>
      </c>
      <c r="C108" s="28">
        <v>0</v>
      </c>
      <c r="D108" s="28">
        <v>0</v>
      </c>
      <c r="E108" s="31">
        <f t="shared" si="2"/>
        <v>0</v>
      </c>
    </row>
    <row r="109" spans="1:5" ht="15">
      <c r="A109" s="22">
        <f t="shared" si="4"/>
        <v>92</v>
      </c>
      <c r="B109" s="24" t="s">
        <v>90</v>
      </c>
      <c r="C109" s="32"/>
      <c r="D109" s="32"/>
      <c r="E109" s="31">
        <f t="shared" si="2"/>
        <v>0</v>
      </c>
    </row>
    <row r="110" spans="1:5" ht="15">
      <c r="A110" s="22">
        <f t="shared" si="4"/>
        <v>93</v>
      </c>
      <c r="B110" s="24" t="s">
        <v>91</v>
      </c>
      <c r="C110" s="32"/>
      <c r="D110" s="32"/>
      <c r="E110" s="31">
        <f t="shared" si="2"/>
        <v>0</v>
      </c>
    </row>
    <row r="111" spans="1:5" ht="30.75">
      <c r="A111" s="22">
        <f t="shared" si="4"/>
        <v>94</v>
      </c>
      <c r="B111" s="24" t="s">
        <v>92</v>
      </c>
      <c r="C111" s="32"/>
      <c r="D111" s="32"/>
      <c r="E111" s="31">
        <f t="shared" si="2"/>
        <v>0</v>
      </c>
    </row>
    <row r="112" spans="1:5" ht="15">
      <c r="A112" s="22">
        <f t="shared" si="4"/>
        <v>95</v>
      </c>
      <c r="B112" s="24" t="s">
        <v>93</v>
      </c>
      <c r="C112" s="32"/>
      <c r="D112" s="32"/>
      <c r="E112" s="31">
        <f t="shared" si="2"/>
        <v>0</v>
      </c>
    </row>
    <row r="113" spans="1:5" ht="15">
      <c r="A113" s="22">
        <f t="shared" si="4"/>
        <v>96</v>
      </c>
      <c r="B113" s="24" t="s">
        <v>94</v>
      </c>
      <c r="C113" s="32"/>
      <c r="D113" s="32"/>
      <c r="E113" s="31">
        <f t="shared" si="2"/>
        <v>0</v>
      </c>
    </row>
    <row r="114" spans="1:5" ht="30.75">
      <c r="A114" s="22">
        <f t="shared" si="4"/>
        <v>97</v>
      </c>
      <c r="B114" s="24" t="s">
        <v>95</v>
      </c>
      <c r="C114" s="32"/>
      <c r="D114" s="32"/>
      <c r="E114" s="31">
        <f t="shared" si="2"/>
        <v>0</v>
      </c>
    </row>
    <row r="115" spans="1:5" ht="15">
      <c r="A115" s="22">
        <f t="shared" si="4"/>
        <v>98</v>
      </c>
      <c r="B115" s="24" t="s">
        <v>96</v>
      </c>
      <c r="C115" s="32"/>
      <c r="D115" s="32"/>
      <c r="E115" s="31">
        <f t="shared" si="2"/>
        <v>0</v>
      </c>
    </row>
    <row r="116" spans="1:5" ht="15">
      <c r="A116" s="22">
        <f t="shared" si="4"/>
        <v>99</v>
      </c>
      <c r="B116" s="24" t="s">
        <v>97</v>
      </c>
      <c r="C116" s="37">
        <v>0</v>
      </c>
      <c r="D116" s="37">
        <v>0</v>
      </c>
      <c r="E116" s="31">
        <f t="shared" si="2"/>
        <v>0</v>
      </c>
    </row>
    <row r="117" spans="1:5" ht="15">
      <c r="A117" s="22">
        <f t="shared" si="4"/>
        <v>100</v>
      </c>
      <c r="B117" s="23" t="s">
        <v>98</v>
      </c>
      <c r="C117" s="28">
        <f>C118+C121+C122</f>
        <v>71033.9</v>
      </c>
      <c r="D117" s="28">
        <f>D118+D121+D122</f>
        <v>70299.3</v>
      </c>
      <c r="E117" s="31">
        <f t="shared" si="2"/>
        <v>98.96584588485217</v>
      </c>
    </row>
    <row r="118" spans="1:5" ht="15">
      <c r="A118" s="22">
        <f t="shared" si="4"/>
        <v>101</v>
      </c>
      <c r="B118" s="24" t="s">
        <v>99</v>
      </c>
      <c r="C118" s="32">
        <v>6743</v>
      </c>
      <c r="D118" s="32">
        <v>6742.7</v>
      </c>
      <c r="E118" s="31">
        <f t="shared" si="2"/>
        <v>99.99555094171734</v>
      </c>
    </row>
    <row r="119" spans="1:5" ht="15">
      <c r="A119" s="22">
        <f t="shared" si="4"/>
        <v>102</v>
      </c>
      <c r="B119" s="24" t="s">
        <v>100</v>
      </c>
      <c r="C119" s="32"/>
      <c r="D119" s="32"/>
      <c r="E119" s="31">
        <f>IF(C119&gt;0,D119/C119*100,0)</f>
        <v>0</v>
      </c>
    </row>
    <row r="120" spans="1:5" ht="15">
      <c r="A120" s="22">
        <f t="shared" si="4"/>
        <v>103</v>
      </c>
      <c r="B120" s="24" t="s">
        <v>101</v>
      </c>
      <c r="C120" s="65"/>
      <c r="D120" s="65"/>
      <c r="E120" s="31">
        <f>IF(C120&gt;0,D120/C120*100,0)</f>
        <v>0</v>
      </c>
    </row>
    <row r="121" spans="1:5" ht="15">
      <c r="A121" s="22">
        <f t="shared" si="4"/>
        <v>104</v>
      </c>
      <c r="B121" s="24" t="s">
        <v>102</v>
      </c>
      <c r="C121" s="32">
        <v>63990.9</v>
      </c>
      <c r="D121" s="32">
        <v>63256.6</v>
      </c>
      <c r="E121" s="31">
        <f>IF(C121&gt;0,D121/C121*100,0)</f>
        <v>98.85249308886107</v>
      </c>
    </row>
    <row r="122" spans="1:5" ht="15">
      <c r="A122" s="22">
        <f t="shared" si="4"/>
        <v>105</v>
      </c>
      <c r="B122" s="24" t="s">
        <v>103</v>
      </c>
      <c r="C122" s="37">
        <v>300</v>
      </c>
      <c r="D122" s="37">
        <v>300</v>
      </c>
      <c r="E122" s="31">
        <f>IF(C122&gt;0,D122/C122*100,0)</f>
        <v>100</v>
      </c>
    </row>
    <row r="123" spans="1:5" ht="15">
      <c r="A123" s="22">
        <f t="shared" si="4"/>
        <v>106</v>
      </c>
      <c r="B123" s="23" t="s">
        <v>104</v>
      </c>
      <c r="C123" s="30">
        <f>C124+C125+C128</f>
        <v>76073.90000000001</v>
      </c>
      <c r="D123" s="30">
        <f>D124+D125+D126+D127+D128</f>
        <v>75937.6</v>
      </c>
      <c r="E123" s="31">
        <f aca="true" t="shared" si="5" ref="E123:E133">IF(C123&gt;0,D123/C123*100,0)</f>
        <v>99.82083211193327</v>
      </c>
    </row>
    <row r="124" spans="1:5" ht="15">
      <c r="A124" s="22">
        <f t="shared" si="4"/>
        <v>107</v>
      </c>
      <c r="B124" s="24" t="s">
        <v>105</v>
      </c>
      <c r="C124" s="37">
        <v>53026.5</v>
      </c>
      <c r="D124" s="37">
        <v>52898</v>
      </c>
      <c r="E124" s="31">
        <f t="shared" si="5"/>
        <v>99.7576683356435</v>
      </c>
    </row>
    <row r="125" spans="1:5" ht="15">
      <c r="A125" s="22">
        <f t="shared" si="4"/>
        <v>108</v>
      </c>
      <c r="B125" s="24" t="s">
        <v>106</v>
      </c>
      <c r="C125" s="37">
        <v>21706.1</v>
      </c>
      <c r="D125" s="37">
        <v>21699.5</v>
      </c>
      <c r="E125" s="31">
        <f t="shared" si="5"/>
        <v>99.96959380082097</v>
      </c>
    </row>
    <row r="126" spans="1:5" ht="15">
      <c r="A126" s="22">
        <f t="shared" si="4"/>
        <v>109</v>
      </c>
      <c r="B126" s="24" t="s">
        <v>107</v>
      </c>
      <c r="C126" s="37"/>
      <c r="D126" s="37"/>
      <c r="E126" s="31">
        <f t="shared" si="5"/>
        <v>0</v>
      </c>
    </row>
    <row r="127" spans="1:7" ht="30.75">
      <c r="A127" s="22">
        <f t="shared" si="4"/>
        <v>110</v>
      </c>
      <c r="B127" s="24" t="s">
        <v>108</v>
      </c>
      <c r="C127" s="33"/>
      <c r="D127" s="33"/>
      <c r="E127" s="31">
        <f t="shared" si="5"/>
        <v>0</v>
      </c>
      <c r="G127" s="62"/>
    </row>
    <row r="128" spans="1:5" ht="30.75">
      <c r="A128" s="22">
        <f t="shared" si="4"/>
        <v>111</v>
      </c>
      <c r="B128" s="24" t="s">
        <v>109</v>
      </c>
      <c r="C128" s="37">
        <v>1341.3</v>
      </c>
      <c r="D128" s="37">
        <v>1340.1</v>
      </c>
      <c r="E128" s="31">
        <f t="shared" si="5"/>
        <v>99.91053455602773</v>
      </c>
    </row>
    <row r="129" spans="1:5" ht="15">
      <c r="A129" s="22">
        <f t="shared" si="4"/>
        <v>112</v>
      </c>
      <c r="B129" s="23" t="s">
        <v>110</v>
      </c>
      <c r="C129" s="30">
        <f>C130+C131+C132</f>
        <v>0</v>
      </c>
      <c r="D129" s="30">
        <f>D130+D131+D132</f>
        <v>0</v>
      </c>
      <c r="E129" s="31">
        <f t="shared" si="5"/>
        <v>0</v>
      </c>
    </row>
    <row r="130" spans="1:5" ht="15">
      <c r="A130" s="22">
        <f t="shared" si="4"/>
        <v>113</v>
      </c>
      <c r="B130" s="24" t="s">
        <v>111</v>
      </c>
      <c r="C130" s="33"/>
      <c r="D130" s="33"/>
      <c r="E130" s="31">
        <f t="shared" si="5"/>
        <v>0</v>
      </c>
    </row>
    <row r="131" spans="1:5" ht="15">
      <c r="A131" s="22">
        <f t="shared" si="4"/>
        <v>114</v>
      </c>
      <c r="B131" s="24" t="s">
        <v>112</v>
      </c>
      <c r="C131" s="33"/>
      <c r="D131" s="33"/>
      <c r="E131" s="31">
        <f t="shared" si="5"/>
        <v>0</v>
      </c>
    </row>
    <row r="132" spans="1:5" ht="30.75">
      <c r="A132" s="22">
        <f t="shared" si="4"/>
        <v>115</v>
      </c>
      <c r="B132" s="24" t="s">
        <v>113</v>
      </c>
      <c r="C132" s="33"/>
      <c r="D132" s="33"/>
      <c r="E132" s="31">
        <f t="shared" si="5"/>
        <v>0</v>
      </c>
    </row>
    <row r="133" spans="1:5" ht="30.75">
      <c r="A133" s="22">
        <f t="shared" si="4"/>
        <v>116</v>
      </c>
      <c r="B133" s="23" t="s">
        <v>114</v>
      </c>
      <c r="C133" s="30">
        <v>0</v>
      </c>
      <c r="D133" s="30">
        <v>0</v>
      </c>
      <c r="E133" s="31">
        <f t="shared" si="5"/>
        <v>0</v>
      </c>
    </row>
    <row r="134" spans="1:5" ht="46.5">
      <c r="A134" s="22">
        <f t="shared" si="4"/>
        <v>117</v>
      </c>
      <c r="B134" s="23" t="s">
        <v>115</v>
      </c>
      <c r="C134" s="28">
        <f>C135+C136+C137</f>
        <v>0</v>
      </c>
      <c r="D134" s="28">
        <f>D135+D136+D137</f>
        <v>0</v>
      </c>
      <c r="E134" s="31">
        <f aca="true" t="shared" si="6" ref="E134:E139">IF(C134&gt;0,D134/C134*100,0)</f>
        <v>0</v>
      </c>
    </row>
    <row r="135" spans="1:5" ht="15">
      <c r="A135" s="22">
        <f t="shared" si="4"/>
        <v>118</v>
      </c>
      <c r="B135" s="24" t="s">
        <v>116</v>
      </c>
      <c r="C135" s="32"/>
      <c r="D135" s="32"/>
      <c r="E135" s="31">
        <f t="shared" si="6"/>
        <v>0</v>
      </c>
    </row>
    <row r="136" spans="1:5" ht="15">
      <c r="A136" s="22">
        <f t="shared" si="4"/>
        <v>119</v>
      </c>
      <c r="B136" s="24" t="s">
        <v>117</v>
      </c>
      <c r="C136" s="32"/>
      <c r="D136" s="32"/>
      <c r="E136" s="31">
        <f t="shared" si="6"/>
        <v>0</v>
      </c>
    </row>
    <row r="137" spans="1:5" ht="66" customHeight="1">
      <c r="A137" s="22">
        <f t="shared" si="4"/>
        <v>120</v>
      </c>
      <c r="B137" s="27" t="s">
        <v>118</v>
      </c>
      <c r="C137" s="32"/>
      <c r="D137" s="32"/>
      <c r="E137" s="31">
        <f t="shared" si="6"/>
        <v>0</v>
      </c>
    </row>
    <row r="138" spans="1:5" ht="30.75">
      <c r="A138" s="22">
        <f t="shared" si="4"/>
        <v>121</v>
      </c>
      <c r="B138" s="23" t="s">
        <v>119</v>
      </c>
      <c r="C138" s="28">
        <f>C56-C139</f>
        <v>-2883.003700000234</v>
      </c>
      <c r="D138" s="28">
        <f>D56-D139</f>
        <v>9707.997570000123</v>
      </c>
      <c r="E138" s="31">
        <f t="shared" si="6"/>
        <v>0</v>
      </c>
    </row>
    <row r="139" spans="1:5" ht="19.5" customHeight="1">
      <c r="A139" s="22">
        <f t="shared" si="4"/>
        <v>122</v>
      </c>
      <c r="B139" s="23" t="s">
        <v>120</v>
      </c>
      <c r="C139" s="28">
        <f>C58+C68+C71+C77+C88+C93+C94+C104+C108+C117+C134+C133+C129+C123</f>
        <v>1349926.6</v>
      </c>
      <c r="D139" s="28">
        <f>D58+D68+D71+D77+D88+D93+D94+D104+D108+D117+D134+D133+D129+D123</f>
        <v>1343085.1</v>
      </c>
      <c r="E139" s="31">
        <f t="shared" si="6"/>
        <v>99.49319466702856</v>
      </c>
    </row>
  </sheetData>
  <sheetProtection selectLockedCells="1" selectUnlockedCells="1"/>
  <mergeCells count="5">
    <mergeCell ref="A57:E57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2023-01-30T04:58:46Z</cp:lastPrinted>
  <dcterms:created xsi:type="dcterms:W3CDTF">2019-11-11T09:38:06Z</dcterms:created>
  <dcterms:modified xsi:type="dcterms:W3CDTF">2023-01-30T04:59:28Z</dcterms:modified>
  <cp:category/>
  <cp:version/>
  <cp:contentType/>
  <cp:contentStatus/>
</cp:coreProperties>
</file>