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65" windowHeight="10289" activeTab="0"/>
  </bookViews>
  <sheets>
    <sheet name="ЗФ" sheetId="1" r:id="rId1"/>
  </sheets>
  <definedNames>
    <definedName name="_xlnm.Print_Area" localSheetId="0">'ЗФ'!$A$1:$E$138</definedName>
  </definedNames>
  <calcPr fullCalcOnLoad="1"/>
</workbook>
</file>

<file path=xl/sharedStrings.xml><?xml version="1.0" encoding="utf-8"?>
<sst xmlns="http://schemas.openxmlformats.org/spreadsheetml/2006/main" count="136" uniqueCount="136">
  <si>
    <t>(тыс.рублей)</t>
  </si>
  <si>
    <t>№ п/п</t>
  </si>
  <si>
    <t>Наименование показателя</t>
  </si>
  <si>
    <t>Утвержденный бюджет с учетом внесенных изменений</t>
  </si>
  <si>
    <t xml:space="preserve">Исполнение  </t>
  </si>
  <si>
    <t>%   исполнения</t>
  </si>
  <si>
    <t>I. ДОХОДЫ</t>
  </si>
  <si>
    <t>НАЛОГОВЫЕ И НЕНАЛОГОВЫЕ ДОХОДЫ</t>
  </si>
  <si>
    <t>Налог на доходы физических лиц</t>
  </si>
  <si>
    <t>по дополнительному нормативу отчислений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</si>
  <si>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</si>
  <si>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</si>
  <si>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</si>
  <si>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</si>
  <si>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</si>
  <si>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</si>
  <si>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</si>
  <si>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</si>
  <si>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</si>
  <si>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</si>
  <si>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</si>
  <si>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</si>
  <si>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</si>
  <si>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</si>
  <si>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</si>
  <si>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</si>
  <si>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 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</si>
  <si>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</si>
  <si>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</si>
  <si>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</si>
  <si>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</si>
  <si>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</si>
  <si>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</si>
  <si>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</si>
  <si>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</si>
  <si>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</si>
  <si>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</si>
  <si>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</si>
  <si>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</si>
  <si>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ИТОГО</t>
  </si>
  <si>
    <t>II. РАСХОДЫ</t>
  </si>
  <si>
    <t>Общегосударственные вопросы</t>
  </si>
  <si>
    <t>Функционирование высшего должностного лица  муниципального образования</t>
  </si>
  <si>
    <t>Функционирование (законодательных)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</si>
  <si>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</si>
  <si>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</si>
  <si>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томоженных органов и органов (финансово-бюджетного)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</si>
  <si>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</si>
  <si>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</si>
  <si>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</si>
  <si>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</si>
  <si>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</si>
  <si>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</si>
  <si>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</si>
  <si>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</si>
  <si>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</si>
  <si>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</si>
  <si>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</si>
  <si>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</si>
  <si>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</si>
  <si>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</si>
  <si>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</si>
  <si>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</si>
  <si>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</si>
  <si>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</si>
  <si>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</si>
  <si>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</si>
  <si>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</si>
  <si>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</si>
  <si>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</si>
  <si>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</si>
  <si>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</si>
  <si>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</si>
  <si>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</si>
  <si>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</si>
  <si>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</si>
  <si>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</si>
  <si>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</si>
  <si>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</si>
  <si>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</si>
  <si>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</si>
  <si>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</si>
  <si>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</si>
  <si>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</si>
  <si>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</si>
  <si>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</si>
  <si>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</si>
  <si>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</si>
  <si>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</si>
  <si>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</si>
  <si>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</si>
  <si>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</si>
  <si>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</si>
  <si>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</si>
  <si>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</si>
  <si>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</si>
  <si>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</si>
  <si>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</si>
  <si>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</si>
  <si>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</si>
  <si>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</si>
  <si>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</si>
  <si>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</si>
  <si>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</si>
  <si>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</si>
  <si>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</si>
  <si>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</si>
  <si>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</si>
  <si>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</si>
  <si>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</si>
  <si>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</si>
  <si>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</si>
  <si>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ирадиовещание</t>
  </si>
  <si>
    <t>Периодическая печать и издательство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</si>
  <si>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</si>
  <si>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</si>
  <si>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</si>
  <si>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бюджетам муниципальных образований</t>
  </si>
  <si>
    <t>Иные дотации</t>
  </si>
  <si>
    <t>Прочие межбюджетные трансферты общего характера бюджетам субъектов Российской Федерации и муниципальных образований общего характера</t>
  </si>
  <si>
    <t>Результат исполнения бюджета (дефицит "--",      профицит "+")</t>
  </si>
  <si>
    <t>Расходы бюджета - ИТОГО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</si>
  <si>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</si>
  <si>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</si>
  <si>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Дополнительное образование детей</t>
  </si>
  <si>
    <t>Доходы от реализации имущества, находящегося в собственности городских округов</t>
  </si>
  <si>
    <t>НАЛОГИ НА СОВОКУПНЫЙ ДОХОД</t>
  </si>
  <si>
    <t>НАЛОГИ НА ИМУЩЕСТВО</t>
  </si>
  <si>
    <t>ЗЕМЕЛЬНЫЙ НАЛОГ</t>
  </si>
  <si>
    <t xml:space="preserve">Прочие безвозмездные поступления </t>
  </si>
  <si>
    <t>Прочие неналоговые доходы бюджетов городских округов</t>
  </si>
  <si>
    <t>Поступление от денежных пожертвований, предоставляемых негосударственными организациями</t>
  </si>
  <si>
    <t>Иные межбюджетные трансерты</t>
  </si>
  <si>
    <t>Исполнение бюджета муниципального образования "город Бугуруслан" на 01.02.2021 г.</t>
  </si>
  <si>
    <t>Инициативные платежи, зачисляемые в бюджеты городских округов</t>
  </si>
  <si>
    <t>Плата, за размещение и эксплуатацию торговых объектов, устоновку рекламныхконструкций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</si>
</sst>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&quot;р.&quot;_-;\-* #,##0.00&quot;р.&quot;_-;_-* \-??&quot;р.&quot;_-;_-@_-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2"/>
      <color indexed="1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2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 applyProtection="1">
      <alignment horizontal="left" wrapText="1"/>
      <protection/>
    </xf>
    <xf numFmtId="0" fontId="22" fillId="0" borderId="0" xfId="0" applyFont="1" applyAlignment="1">
      <alignment/>
    </xf>
    <xf numFmtId="0" fontId="23" fillId="0" borderId="0" xfId="0" applyFont="1" applyFill="1" applyAlignment="1" applyProtection="1">
      <alignment wrapText="1"/>
      <protection locked="0"/>
    </xf>
    <xf numFmtId="0" fontId="21" fillId="0" borderId="0" xfId="0" applyNumberFormat="1" applyFont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 wrapText="1"/>
      <protection locked="0"/>
    </xf>
    <xf numFmtId="14" fontId="21" fillId="0" borderId="0" xfId="0" applyNumberFormat="1" applyFont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wrapText="1"/>
      <protection/>
    </xf>
    <xf numFmtId="4" fontId="21" fillId="0" borderId="0" xfId="0" applyNumberFormat="1" applyFont="1" applyAlignment="1" applyProtection="1">
      <alignment horizontal="center" wrapText="1"/>
      <protection/>
    </xf>
    <xf numFmtId="0" fontId="21" fillId="0" borderId="0" xfId="0" applyNumberFormat="1" applyFont="1" applyAlignment="1" applyProtection="1">
      <alignment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4" fillId="0" borderId="0" xfId="0" applyNumberFormat="1" applyFont="1" applyBorder="1" applyAlignment="1" applyProtection="1">
      <alignment horizont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2" xfId="0" applyNumberFormat="1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Alignment="1" applyProtection="1">
      <alignment horizontal="center" wrapText="1"/>
      <protection locked="0"/>
    </xf>
    <xf numFmtId="0" fontId="23" fillId="24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wrapText="1"/>
    </xf>
    <xf numFmtId="0" fontId="25" fillId="24" borderId="14" xfId="0" applyFont="1" applyFill="1" applyBorder="1" applyAlignment="1">
      <alignment wrapText="1"/>
    </xf>
    <xf numFmtId="0" fontId="23" fillId="25" borderId="14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49" fontId="25" fillId="24" borderId="14" xfId="0" applyNumberFormat="1" applyFont="1" applyFill="1" applyBorder="1" applyAlignment="1">
      <alignment horizontal="left" vertical="center" wrapText="1"/>
    </xf>
    <xf numFmtId="173" fontId="23" fillId="25" borderId="14" xfId="0" applyNumberFormat="1" applyFont="1" applyFill="1" applyBorder="1" applyAlignment="1" applyProtection="1">
      <alignment horizontal="center" wrapText="1"/>
      <protection locked="0"/>
    </xf>
    <xf numFmtId="173" fontId="23" fillId="25" borderId="15" xfId="56" applyNumberFormat="1" applyFont="1" applyFill="1" applyBorder="1" applyAlignment="1" applyProtection="1">
      <alignment horizontal="center" vertical="center" wrapText="1"/>
      <protection/>
    </xf>
    <xf numFmtId="173" fontId="23" fillId="25" borderId="14" xfId="0" applyNumberFormat="1" applyFont="1" applyFill="1" applyBorder="1" applyAlignment="1" applyProtection="1">
      <alignment horizontal="center" wrapText="1"/>
      <protection/>
    </xf>
    <xf numFmtId="173" fontId="23" fillId="25" borderId="15" xfId="56" applyNumberFormat="1" applyFont="1" applyFill="1" applyBorder="1" applyAlignment="1" applyProtection="1">
      <alignment horizontal="center" wrapText="1"/>
      <protection/>
    </xf>
    <xf numFmtId="173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/>
    </xf>
    <xf numFmtId="173" fontId="26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 locked="0"/>
    </xf>
    <xf numFmtId="173" fontId="25" fillId="24" borderId="14" xfId="0" applyNumberFormat="1" applyFont="1" applyFill="1" applyBorder="1" applyAlignment="1" applyProtection="1">
      <alignment horizontal="center" wrapText="1"/>
      <protection/>
    </xf>
    <xf numFmtId="173" fontId="25" fillId="25" borderId="14" xfId="0" applyNumberFormat="1" applyFont="1" applyFill="1" applyBorder="1" applyAlignment="1" applyProtection="1">
      <alignment horizontal="center" wrapText="1"/>
      <protection/>
    </xf>
    <xf numFmtId="173" fontId="25" fillId="25" borderId="15" xfId="56" applyNumberFormat="1" applyFont="1" applyFill="1" applyBorder="1" applyAlignment="1" applyProtection="1">
      <alignment horizontal="center" wrapText="1"/>
      <protection/>
    </xf>
    <xf numFmtId="0" fontId="23" fillId="25" borderId="13" xfId="0" applyFont="1" applyFill="1" applyBorder="1" applyAlignment="1">
      <alignment horizontal="center" vertical="center"/>
    </xf>
    <xf numFmtId="2" fontId="23" fillId="25" borderId="14" xfId="0" applyNumberFormat="1" applyFont="1" applyFill="1" applyBorder="1" applyAlignment="1">
      <alignment vertical="center" wrapText="1"/>
    </xf>
    <xf numFmtId="173" fontId="23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>
      <alignment wrapText="1"/>
    </xf>
    <xf numFmtId="0" fontId="25" fillId="24" borderId="16" xfId="0" applyFont="1" applyFill="1" applyBorder="1" applyAlignment="1">
      <alignment horizontal="left" wrapText="1"/>
    </xf>
    <xf numFmtId="0" fontId="25" fillId="24" borderId="14" xfId="0" applyFont="1" applyFill="1" applyBorder="1" applyAlignment="1">
      <alignment horizontal="left" wrapText="1"/>
    </xf>
    <xf numFmtId="0" fontId="23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 wrapText="1"/>
    </xf>
    <xf numFmtId="173" fontId="27" fillId="24" borderId="14" xfId="52" applyNumberFormat="1" applyFont="1" applyFill="1" applyBorder="1" applyAlignment="1">
      <alignment horizontal="center"/>
      <protection/>
    </xf>
    <xf numFmtId="0" fontId="26" fillId="25" borderId="14" xfId="0" applyFont="1" applyFill="1" applyBorder="1" applyAlignment="1">
      <alignment vertical="center" wrapText="1"/>
    </xf>
    <xf numFmtId="0" fontId="23" fillId="25" borderId="17" xfId="0" applyFont="1" applyFill="1" applyBorder="1" applyAlignment="1">
      <alignment wrapText="1"/>
    </xf>
    <xf numFmtId="0" fontId="31" fillId="24" borderId="13" xfId="0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wrapText="1"/>
    </xf>
    <xf numFmtId="173" fontId="32" fillId="24" borderId="14" xfId="0" applyNumberFormat="1" applyFont="1" applyFill="1" applyBorder="1" applyAlignment="1" applyProtection="1">
      <alignment horizontal="center" wrapText="1"/>
      <protection locked="0"/>
    </xf>
    <xf numFmtId="173" fontId="31" fillId="25" borderId="15" xfId="56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>
      <alignment/>
    </xf>
    <xf numFmtId="173" fontId="23" fillId="0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 locked="0"/>
    </xf>
    <xf numFmtId="2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8" fillId="24" borderId="14" xfId="0" applyNumberFormat="1" applyFont="1" applyFill="1" applyBorder="1" applyAlignment="1" applyProtection="1">
      <alignment horizontal="center" wrapText="1"/>
      <protection hidden="1"/>
    </xf>
    <xf numFmtId="173" fontId="25" fillId="25" borderId="15" xfId="56" applyNumberFormat="1" applyFont="1" applyFill="1" applyBorder="1" applyAlignment="1" applyProtection="1">
      <alignment horizontal="center" vertical="center" wrapText="1"/>
      <protection/>
    </xf>
    <xf numFmtId="0" fontId="28" fillId="25" borderId="14" xfId="0" applyFont="1" applyFill="1" applyBorder="1" applyAlignment="1">
      <alignment wrapText="1"/>
    </xf>
    <xf numFmtId="173" fontId="28" fillId="25" borderId="14" xfId="0" applyNumberFormat="1" applyFont="1" applyFill="1" applyBorder="1" applyAlignment="1" applyProtection="1">
      <alignment horizontal="center" wrapText="1"/>
      <protection/>
    </xf>
    <xf numFmtId="173" fontId="28" fillId="25" borderId="15" xfId="56" applyNumberFormat="1" applyFont="1" applyFill="1" applyBorder="1" applyAlignment="1" applyProtection="1">
      <alignment horizontal="center" vertical="center" wrapText="1"/>
      <protection/>
    </xf>
    <xf numFmtId="173" fontId="0" fillId="0" borderId="0" xfId="0" applyNumberFormat="1" applyFill="1" applyAlignment="1">
      <alignment/>
    </xf>
    <xf numFmtId="0" fontId="0" fillId="24" borderId="0" xfId="0" applyFill="1" applyAlignment="1">
      <alignment/>
    </xf>
    <xf numFmtId="0" fontId="23" fillId="25" borderId="14" xfId="0" applyFont="1" applyFill="1" applyBorder="1" applyAlignment="1">
      <alignment vertical="top" wrapText="1"/>
    </xf>
    <xf numFmtId="173" fontId="34" fillId="24" borderId="14" xfId="0" applyNumberFormat="1" applyFont="1" applyFill="1" applyBorder="1" applyAlignment="1" applyProtection="1">
      <alignment horizontal="center" wrapText="1"/>
      <protection locked="0"/>
    </xf>
    <xf numFmtId="49" fontId="23" fillId="24" borderId="18" xfId="42" applyNumberFormat="1" applyFont="1" applyFill="1" applyBorder="1" applyAlignment="1" applyProtection="1">
      <alignment horizontal="center" wrapText="1"/>
      <protection/>
    </xf>
    <xf numFmtId="49" fontId="23" fillId="24" borderId="19" xfId="42" applyNumberFormat="1" applyFont="1" applyFill="1" applyBorder="1" applyAlignment="1" applyProtection="1">
      <alignment horizontal="center" wrapText="1"/>
      <protection/>
    </xf>
    <xf numFmtId="49" fontId="23" fillId="24" borderId="20" xfId="42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21" xfId="0" applyNumberFormat="1" applyFont="1" applyBorder="1" applyAlignment="1" applyProtection="1">
      <alignment horizontal="right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24" fillId="0" borderId="19" xfId="0" applyFont="1" applyBorder="1" applyAlignment="1" applyProtection="1">
      <alignment horizontal="center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8"/>
  <sheetViews>
    <sheetView tabSelected="1" zoomScaleSheetLayoutView="100" zoomScalePageLayoutView="0" workbookViewId="0" topLeftCell="A1">
      <selection activeCell="D11" sqref="D11"/>
    </sheetView>
  </sheetViews>
  <sheetFormatPr defaultColWidth="9.25390625" defaultRowHeight="12.75"/>
  <cols>
    <col min="1" max="1" width="5.25390625" style="1" customWidth="1"/>
    <col min="2" max="2" width="52.875" style="2" customWidth="1"/>
    <col min="3" max="3" width="19.25390625" style="3" customWidth="1"/>
    <col min="4" max="4" width="20.25390625" style="3" customWidth="1"/>
    <col min="5" max="5" width="25.25390625" style="0" customWidth="1"/>
    <col min="6" max="16384" width="9.25390625" style="4" customWidth="1"/>
  </cols>
  <sheetData>
    <row r="1" spans="2:5" ht="14.25">
      <c r="B1" s="5"/>
      <c r="E1" s="6"/>
    </row>
    <row r="2" spans="6:8" ht="15">
      <c r="F2" s="7"/>
      <c r="G2" s="7"/>
      <c r="H2" s="7"/>
    </row>
    <row r="3" spans="3:11" ht="15.75" customHeight="1">
      <c r="C3" s="16"/>
      <c r="D3" s="8"/>
      <c r="E3" s="21"/>
      <c r="F3" s="9"/>
      <c r="G3" s="9"/>
      <c r="H3" s="9"/>
      <c r="I3" s="9"/>
      <c r="J3" s="9"/>
      <c r="K3" s="9"/>
    </row>
    <row r="4" spans="3:5" ht="17.25" customHeight="1">
      <c r="C4" s="16"/>
      <c r="D4" s="8"/>
      <c r="E4" s="10"/>
    </row>
    <row r="5" spans="2:5" ht="18.75" customHeight="1">
      <c r="B5" s="71" t="s">
        <v>133</v>
      </c>
      <c r="C5" s="71"/>
      <c r="D5" s="71"/>
      <c r="E5" s="71"/>
    </row>
    <row r="6" spans="2:5" ht="18.75" customHeight="1">
      <c r="B6" s="72"/>
      <c r="C6" s="72"/>
      <c r="D6" s="72"/>
      <c r="E6" s="72"/>
    </row>
    <row r="7" spans="2:5" ht="12.75">
      <c r="B7" s="11"/>
      <c r="C7" s="17"/>
      <c r="D7" s="12"/>
      <c r="E7" s="13"/>
    </row>
    <row r="8" spans="2:5" ht="16.5" customHeight="1" thickBot="1">
      <c r="B8" s="73" t="s">
        <v>0</v>
      </c>
      <c r="C8" s="73"/>
      <c r="D8" s="73"/>
      <c r="E8" s="73"/>
    </row>
    <row r="9" spans="1:5" ht="49.5">
      <c r="A9" s="14" t="s">
        <v>1</v>
      </c>
      <c r="B9" s="18" t="s">
        <v>2</v>
      </c>
      <c r="C9" s="19" t="s">
        <v>3</v>
      </c>
      <c r="D9" s="19" t="s">
        <v>4</v>
      </c>
      <c r="E9" s="20" t="s">
        <v>5</v>
      </c>
    </row>
    <row r="10" spans="1:5" ht="16.5" customHeight="1">
      <c r="A10" s="74" t="s">
        <v>6</v>
      </c>
      <c r="B10" s="75"/>
      <c r="C10" s="75"/>
      <c r="D10" s="75"/>
      <c r="E10" s="76"/>
    </row>
    <row r="11" spans="1:5" s="15" customFormat="1" ht="30.75" customHeight="1">
      <c r="A11" s="40">
        <v>1</v>
      </c>
      <c r="B11" s="41" t="s">
        <v>7</v>
      </c>
      <c r="C11" s="59">
        <f>C12+C14+C15+C20+C25+C26+C33+C34+C35+C39+C40</f>
        <v>374201</v>
      </c>
      <c r="D11" s="59">
        <f>D12+D14+D15+D20+D25+D26+D33+D34+D35+D39+D40</f>
        <v>15897.55096</v>
      </c>
      <c r="E11" s="29">
        <f>IF(C11&gt;0,D11/C11*100,0)</f>
        <v>4.2483988444712875</v>
      </c>
    </row>
    <row r="12" spans="1:5" ht="15">
      <c r="A12" s="22">
        <v>2</v>
      </c>
      <c r="B12" s="43" t="s">
        <v>8</v>
      </c>
      <c r="C12" s="57">
        <v>223967</v>
      </c>
      <c r="D12" s="57">
        <v>8648.02263</v>
      </c>
      <c r="E12" s="29">
        <f aca="true" t="shared" si="0" ref="E12:E52">IF(C12&gt;0,D12/C12*100,0)</f>
        <v>3.8612932396290525</v>
      </c>
    </row>
    <row r="13" spans="1:5" ht="15">
      <c r="A13" s="22"/>
      <c r="B13" s="45" t="s">
        <v>9</v>
      </c>
      <c r="C13" s="32">
        <f>C12/40.27*20.27</f>
        <v>112734.3205860442</v>
      </c>
      <c r="D13" s="32">
        <f>D12/40.27*10.27</f>
        <v>2205.4927342960013</v>
      </c>
      <c r="E13" s="29">
        <f t="shared" si="0"/>
        <v>1.956363175677867</v>
      </c>
    </row>
    <row r="14" spans="1:5" ht="45">
      <c r="A14" s="22">
        <v>3</v>
      </c>
      <c r="B14" s="46" t="s">
        <v>10</v>
      </c>
      <c r="C14" s="57">
        <v>10775</v>
      </c>
      <c r="D14" s="57">
        <v>811.32194</v>
      </c>
      <c r="E14" s="29">
        <f t="shared" si="0"/>
        <v>7.529669976798144</v>
      </c>
    </row>
    <row r="15" spans="1:5" ht="15">
      <c r="A15" s="22">
        <v>4</v>
      </c>
      <c r="B15" s="46" t="s">
        <v>126</v>
      </c>
      <c r="C15" s="57">
        <f>C16+C17+C18+C19</f>
        <v>66516</v>
      </c>
      <c r="D15" s="57">
        <f>D16+D17+D18+D19</f>
        <v>3660.2295900000004</v>
      </c>
      <c r="E15" s="29">
        <f t="shared" si="0"/>
        <v>5.5027806693126475</v>
      </c>
    </row>
    <row r="16" spans="1:5" ht="30">
      <c r="A16" s="22">
        <v>5</v>
      </c>
      <c r="B16" s="24" t="s">
        <v>11</v>
      </c>
      <c r="C16" s="32">
        <v>58179</v>
      </c>
      <c r="D16" s="32">
        <v>1457.45353</v>
      </c>
      <c r="E16" s="29">
        <f t="shared" si="0"/>
        <v>2.5051195964179516</v>
      </c>
    </row>
    <row r="17" spans="1:5" ht="30">
      <c r="A17" s="22">
        <f>A16+1</f>
        <v>6</v>
      </c>
      <c r="B17" s="24" t="s">
        <v>12</v>
      </c>
      <c r="C17" s="32">
        <v>4660</v>
      </c>
      <c r="D17" s="32">
        <v>2032.19125</v>
      </c>
      <c r="E17" s="29">
        <f t="shared" si="0"/>
        <v>43.609254291845495</v>
      </c>
    </row>
    <row r="18" spans="1:5" ht="16.5" customHeight="1">
      <c r="A18" s="22">
        <f>1+A17</f>
        <v>7</v>
      </c>
      <c r="B18" s="24" t="s">
        <v>13</v>
      </c>
      <c r="C18" s="32">
        <v>376</v>
      </c>
      <c r="D18" s="32">
        <v>1.744</v>
      </c>
      <c r="E18" s="29">
        <f t="shared" si="0"/>
        <v>0.4638297872340425</v>
      </c>
    </row>
    <row r="19" spans="1:5" ht="53.25" customHeight="1">
      <c r="A19" s="22">
        <v>8</v>
      </c>
      <c r="B19" s="24" t="s">
        <v>14</v>
      </c>
      <c r="C19" s="32">
        <v>3301</v>
      </c>
      <c r="D19" s="32">
        <v>168.84081</v>
      </c>
      <c r="E19" s="29">
        <f>IF(C19&gt;0,D19/C19*100,0)</f>
        <v>5.11483823083914</v>
      </c>
    </row>
    <row r="20" spans="1:5" ht="24" customHeight="1">
      <c r="A20" s="22">
        <v>9</v>
      </c>
      <c r="B20" s="43" t="s">
        <v>127</v>
      </c>
      <c r="C20" s="57">
        <f>C21+C22</f>
        <v>35915</v>
      </c>
      <c r="D20" s="57">
        <f>D21+D22</f>
        <v>452.13878</v>
      </c>
      <c r="E20" s="29">
        <f t="shared" si="0"/>
        <v>1.2589134901851593</v>
      </c>
    </row>
    <row r="21" spans="1:5" ht="15">
      <c r="A21" s="22">
        <v>10</v>
      </c>
      <c r="B21" s="24" t="s">
        <v>15</v>
      </c>
      <c r="C21" s="32">
        <v>7146</v>
      </c>
      <c r="D21" s="32">
        <v>147.27419</v>
      </c>
      <c r="E21" s="60">
        <f t="shared" si="0"/>
        <v>2.060931849986006</v>
      </c>
    </row>
    <row r="22" spans="1:5" ht="15">
      <c r="A22" s="22">
        <v>11</v>
      </c>
      <c r="B22" s="43" t="s">
        <v>128</v>
      </c>
      <c r="C22" s="57">
        <f>C23+C24</f>
        <v>28769</v>
      </c>
      <c r="D22" s="57">
        <f>D23+D24</f>
        <v>304.86459</v>
      </c>
      <c r="E22" s="29">
        <f t="shared" si="0"/>
        <v>1.0596982515902535</v>
      </c>
    </row>
    <row r="23" spans="1:5" ht="45">
      <c r="A23" s="22">
        <v>12</v>
      </c>
      <c r="B23" s="24" t="s">
        <v>122</v>
      </c>
      <c r="C23" s="32">
        <v>22049</v>
      </c>
      <c r="D23" s="32">
        <v>211.92825</v>
      </c>
      <c r="E23" s="60">
        <f t="shared" si="0"/>
        <v>0.9611694407909657</v>
      </c>
    </row>
    <row r="24" spans="1:5" ht="45">
      <c r="A24" s="22">
        <f>1+A23</f>
        <v>13</v>
      </c>
      <c r="B24" s="24" t="s">
        <v>123</v>
      </c>
      <c r="C24" s="32">
        <v>6720</v>
      </c>
      <c r="D24" s="32">
        <v>92.93634</v>
      </c>
      <c r="E24" s="60">
        <f t="shared" si="0"/>
        <v>1.38298125</v>
      </c>
    </row>
    <row r="25" spans="1:5" ht="15">
      <c r="A25" s="22">
        <v>14</v>
      </c>
      <c r="B25" s="43" t="s">
        <v>16</v>
      </c>
      <c r="C25" s="57">
        <v>8452</v>
      </c>
      <c r="D25" s="57">
        <v>293.86593</v>
      </c>
      <c r="E25" s="29">
        <f t="shared" si="0"/>
        <v>3.476880383341221</v>
      </c>
    </row>
    <row r="26" spans="1:5" ht="60">
      <c r="A26" s="22">
        <v>15</v>
      </c>
      <c r="B26" s="47" t="s">
        <v>17</v>
      </c>
      <c r="C26" s="57">
        <f>C27+C28+C29+C30+C31+C32</f>
        <v>23325</v>
      </c>
      <c r="D26" s="57">
        <f>D27+D28+D29+D30+D31</f>
        <v>1092.70061</v>
      </c>
      <c r="E26" s="29">
        <f t="shared" si="0"/>
        <v>4.684675712754555</v>
      </c>
    </row>
    <row r="27" spans="1:5" ht="75">
      <c r="A27" s="22">
        <v>16</v>
      </c>
      <c r="B27" s="24" t="s">
        <v>18</v>
      </c>
      <c r="C27" s="48">
        <v>19203</v>
      </c>
      <c r="D27" s="48">
        <v>902.20323</v>
      </c>
      <c r="E27" s="29">
        <f t="shared" si="0"/>
        <v>4.698241056084986</v>
      </c>
    </row>
    <row r="28" spans="1:5" ht="105">
      <c r="A28" s="22">
        <f aca="true" t="shared" si="1" ref="A28:A35">1+A27</f>
        <v>17</v>
      </c>
      <c r="B28" s="24" t="s">
        <v>19</v>
      </c>
      <c r="C28" s="48">
        <v>977</v>
      </c>
      <c r="D28" s="48">
        <v>78.05978</v>
      </c>
      <c r="E28" s="29">
        <f t="shared" si="0"/>
        <v>7.989742067553736</v>
      </c>
    </row>
    <row r="29" spans="1:5" ht="105">
      <c r="A29" s="22">
        <f t="shared" si="1"/>
        <v>18</v>
      </c>
      <c r="B29" s="24" t="s">
        <v>20</v>
      </c>
      <c r="C29" s="48">
        <v>2315</v>
      </c>
      <c r="D29" s="48">
        <v>112.4376</v>
      </c>
      <c r="E29" s="29">
        <f t="shared" si="0"/>
        <v>4.856915766738661</v>
      </c>
    </row>
    <row r="30" spans="1:5" ht="30">
      <c r="A30" s="22">
        <f t="shared" si="1"/>
        <v>19</v>
      </c>
      <c r="B30" s="24" t="s">
        <v>21</v>
      </c>
      <c r="C30" s="32"/>
      <c r="D30" s="32"/>
      <c r="E30" s="29">
        <f t="shared" si="0"/>
        <v>0</v>
      </c>
    </row>
    <row r="31" spans="1:5" ht="45">
      <c r="A31" s="22">
        <v>20</v>
      </c>
      <c r="B31" s="24" t="s">
        <v>22</v>
      </c>
      <c r="C31" s="32"/>
      <c r="D31" s="32"/>
      <c r="E31" s="29">
        <f t="shared" si="0"/>
        <v>0</v>
      </c>
    </row>
    <row r="32" spans="1:5" ht="30">
      <c r="A32" s="22">
        <v>21</v>
      </c>
      <c r="B32" s="24" t="s">
        <v>135</v>
      </c>
      <c r="C32" s="32">
        <v>830</v>
      </c>
      <c r="D32" s="32">
        <v>0</v>
      </c>
      <c r="E32" s="29">
        <f t="shared" si="0"/>
        <v>0</v>
      </c>
    </row>
    <row r="33" spans="1:5" ht="30">
      <c r="A33" s="22">
        <v>21</v>
      </c>
      <c r="B33" s="43" t="s">
        <v>23</v>
      </c>
      <c r="C33" s="57">
        <v>1087</v>
      </c>
      <c r="D33" s="57">
        <v>0.00366</v>
      </c>
      <c r="E33" s="29">
        <f t="shared" si="0"/>
        <v>0.00033670653173873045</v>
      </c>
    </row>
    <row r="34" spans="1:5" ht="30">
      <c r="A34" s="22">
        <v>22</v>
      </c>
      <c r="B34" s="43" t="s">
        <v>24</v>
      </c>
      <c r="C34" s="57">
        <v>1190</v>
      </c>
      <c r="D34" s="57">
        <v>13.62029</v>
      </c>
      <c r="E34" s="29">
        <f t="shared" si="0"/>
        <v>1.1445621848739496</v>
      </c>
    </row>
    <row r="35" spans="1:5" ht="35.25" customHeight="1">
      <c r="A35" s="22">
        <f t="shared" si="1"/>
        <v>23</v>
      </c>
      <c r="B35" s="43" t="s">
        <v>25</v>
      </c>
      <c r="C35" s="57">
        <f>C36+C37+C38</f>
        <v>2124</v>
      </c>
      <c r="D35" s="57">
        <f>D36+D37+D38</f>
        <v>583.31509</v>
      </c>
      <c r="E35" s="29">
        <f t="shared" si="0"/>
        <v>27.463045668549906</v>
      </c>
    </row>
    <row r="36" spans="1:5" ht="33" customHeight="1">
      <c r="A36" s="22">
        <v>24</v>
      </c>
      <c r="B36" s="44" t="s">
        <v>125</v>
      </c>
      <c r="C36" s="32">
        <v>1874</v>
      </c>
      <c r="D36" s="32">
        <v>188.60702</v>
      </c>
      <c r="E36" s="29">
        <f t="shared" si="0"/>
        <v>10.064408751334044</v>
      </c>
    </row>
    <row r="37" spans="1:5" s="55" customFormat="1" ht="45">
      <c r="A37" s="51">
        <v>25</v>
      </c>
      <c r="B37" s="52" t="s">
        <v>26</v>
      </c>
      <c r="C37" s="53">
        <v>250</v>
      </c>
      <c r="D37" s="53">
        <v>394.70807</v>
      </c>
      <c r="E37" s="54">
        <f t="shared" si="0"/>
        <v>157.883228</v>
      </c>
    </row>
    <row r="38" spans="1:5" ht="60">
      <c r="A38" s="22">
        <f>1+A37</f>
        <v>26</v>
      </c>
      <c r="B38" s="24" t="s">
        <v>27</v>
      </c>
      <c r="C38" s="32">
        <v>0</v>
      </c>
      <c r="D38" s="32">
        <v>0</v>
      </c>
      <c r="E38" s="29">
        <f t="shared" si="0"/>
        <v>0</v>
      </c>
    </row>
    <row r="39" spans="1:5" ht="30">
      <c r="A39" s="22">
        <v>27</v>
      </c>
      <c r="B39" s="43" t="s">
        <v>28</v>
      </c>
      <c r="C39" s="57">
        <v>850</v>
      </c>
      <c r="D39" s="57">
        <v>33.72544</v>
      </c>
      <c r="E39" s="29">
        <f t="shared" si="0"/>
        <v>3.9676988235294113</v>
      </c>
    </row>
    <row r="40" spans="1:5" ht="15">
      <c r="A40" s="22">
        <f>1+A39</f>
        <v>28</v>
      </c>
      <c r="B40" s="43" t="s">
        <v>29</v>
      </c>
      <c r="C40" s="57">
        <f>C41+C42</f>
        <v>0</v>
      </c>
      <c r="D40" s="57">
        <f>D41+D42+D43</f>
        <v>308.60699999999997</v>
      </c>
      <c r="E40" s="29">
        <f t="shared" si="0"/>
        <v>0</v>
      </c>
    </row>
    <row r="41" spans="1:5" ht="15">
      <c r="A41" s="22">
        <f>A40+1</f>
        <v>29</v>
      </c>
      <c r="B41" s="24" t="s">
        <v>30</v>
      </c>
      <c r="C41" s="32"/>
      <c r="D41" s="58"/>
      <c r="E41" s="29">
        <f t="shared" si="0"/>
        <v>0</v>
      </c>
    </row>
    <row r="42" spans="1:5" ht="30">
      <c r="A42" s="22">
        <v>30</v>
      </c>
      <c r="B42" s="24" t="s">
        <v>130</v>
      </c>
      <c r="C42" s="32">
        <v>0</v>
      </c>
      <c r="D42" s="58">
        <v>245.607</v>
      </c>
      <c r="E42" s="29">
        <f t="shared" si="0"/>
        <v>0</v>
      </c>
    </row>
    <row r="43" spans="1:5" ht="30">
      <c r="A43" s="22">
        <v>31</v>
      </c>
      <c r="B43" s="24" t="s">
        <v>134</v>
      </c>
      <c r="C43" s="32">
        <v>0</v>
      </c>
      <c r="D43" s="58">
        <v>63</v>
      </c>
      <c r="E43" s="29">
        <f t="shared" si="0"/>
        <v>0</v>
      </c>
    </row>
    <row r="44" spans="1:5" ht="17.25">
      <c r="A44" s="22">
        <v>32</v>
      </c>
      <c r="B44" s="49" t="s">
        <v>31</v>
      </c>
      <c r="C44" s="59">
        <f>C45+C52+C53</f>
        <v>962389.79</v>
      </c>
      <c r="D44" s="59">
        <f>D45+D52+D53</f>
        <v>38553.94446</v>
      </c>
      <c r="E44" s="29">
        <f t="shared" si="0"/>
        <v>4.006063329079997</v>
      </c>
    </row>
    <row r="45" spans="1:5" ht="30">
      <c r="A45" s="22">
        <v>33</v>
      </c>
      <c r="B45" s="49" t="s">
        <v>32</v>
      </c>
      <c r="C45" s="59">
        <f>C46+C49+C50+C51</f>
        <v>962389.79</v>
      </c>
      <c r="D45" s="59">
        <f>D46+D49+D50+D51</f>
        <v>38553.94446</v>
      </c>
      <c r="E45" s="29">
        <f t="shared" si="0"/>
        <v>4.006063329079997</v>
      </c>
    </row>
    <row r="46" spans="1:5" ht="30">
      <c r="A46" s="22">
        <v>34</v>
      </c>
      <c r="B46" s="25" t="s">
        <v>33</v>
      </c>
      <c r="C46" s="42">
        <f>C47+C48</f>
        <v>143471.1</v>
      </c>
      <c r="D46" s="42">
        <f>D47+D48</f>
        <v>8748</v>
      </c>
      <c r="E46" s="29">
        <f t="shared" si="0"/>
        <v>6.0973952245434795</v>
      </c>
    </row>
    <row r="47" spans="1:5" ht="30">
      <c r="A47" s="22">
        <v>35</v>
      </c>
      <c r="B47" s="24" t="s">
        <v>34</v>
      </c>
      <c r="C47" s="32">
        <v>113493</v>
      </c>
      <c r="D47" s="32">
        <v>8748</v>
      </c>
      <c r="E47" s="29">
        <f t="shared" si="0"/>
        <v>7.707964367846475</v>
      </c>
    </row>
    <row r="48" spans="1:5" ht="30">
      <c r="A48" s="22">
        <v>36</v>
      </c>
      <c r="B48" s="24" t="s">
        <v>35</v>
      </c>
      <c r="C48" s="32">
        <v>29978.1</v>
      </c>
      <c r="D48" s="32">
        <v>0</v>
      </c>
      <c r="E48" s="29">
        <f t="shared" si="0"/>
        <v>0</v>
      </c>
    </row>
    <row r="49" spans="1:5" ht="45">
      <c r="A49" s="22">
        <v>37</v>
      </c>
      <c r="B49" s="50" t="s">
        <v>36</v>
      </c>
      <c r="C49" s="57">
        <v>381593.39</v>
      </c>
      <c r="D49" s="56">
        <v>390</v>
      </c>
      <c r="E49" s="29">
        <f t="shared" si="0"/>
        <v>0.10220302820234911</v>
      </c>
    </row>
    <row r="50" spans="1:5" ht="33" customHeight="1">
      <c r="A50" s="22">
        <f>1+A49</f>
        <v>38</v>
      </c>
      <c r="B50" s="23" t="s">
        <v>37</v>
      </c>
      <c r="C50" s="28">
        <v>363982.9</v>
      </c>
      <c r="D50" s="28">
        <v>27679.07646</v>
      </c>
      <c r="E50" s="29">
        <f t="shared" si="0"/>
        <v>7.604499128942596</v>
      </c>
    </row>
    <row r="51" spans="1:5" ht="33" customHeight="1">
      <c r="A51" s="22">
        <v>38</v>
      </c>
      <c r="B51" s="23" t="s">
        <v>132</v>
      </c>
      <c r="C51" s="28">
        <v>73342.4</v>
      </c>
      <c r="D51" s="28">
        <v>1736.868</v>
      </c>
      <c r="E51" s="29">
        <f t="shared" si="0"/>
        <v>2.3681635725037635</v>
      </c>
    </row>
    <row r="52" spans="1:5" ht="33" customHeight="1">
      <c r="A52" s="22">
        <v>40</v>
      </c>
      <c r="B52" s="66" t="s">
        <v>131</v>
      </c>
      <c r="C52" s="28">
        <v>0</v>
      </c>
      <c r="D52" s="28">
        <v>0</v>
      </c>
      <c r="E52" s="29">
        <f t="shared" si="0"/>
        <v>0</v>
      </c>
    </row>
    <row r="53" spans="1:5" ht="15">
      <c r="A53" s="22">
        <v>41</v>
      </c>
      <c r="B53" s="23" t="s">
        <v>129</v>
      </c>
      <c r="C53" s="28">
        <v>0</v>
      </c>
      <c r="D53" s="28">
        <v>0</v>
      </c>
      <c r="E53" s="29">
        <f>IF(C53&gt;0,D53/C53*100,0)</f>
        <v>0</v>
      </c>
    </row>
    <row r="54" spans="1:5" ht="72" customHeight="1">
      <c r="A54" s="22">
        <v>42</v>
      </c>
      <c r="B54" s="25" t="s">
        <v>38</v>
      </c>
      <c r="C54" s="42"/>
      <c r="D54" s="42">
        <v>-0.01</v>
      </c>
      <c r="E54" s="29">
        <f>IF(C54&gt;0,D54/C54*100,0)</f>
        <v>0</v>
      </c>
    </row>
    <row r="55" spans="1:5" ht="17.25">
      <c r="A55" s="22">
        <v>42</v>
      </c>
      <c r="B55" s="61" t="s">
        <v>39</v>
      </c>
      <c r="C55" s="62">
        <f>(C44+C11)</f>
        <v>1336590.79</v>
      </c>
      <c r="D55" s="62">
        <f>(D44+D11)</f>
        <v>54451.49542</v>
      </c>
      <c r="E55" s="63">
        <f>IF(C55&gt;0,D55/C55*100,0)</f>
        <v>4.073909219440305</v>
      </c>
    </row>
    <row r="56" spans="1:5" ht="15.75" customHeight="1">
      <c r="A56" s="68" t="s">
        <v>40</v>
      </c>
      <c r="B56" s="69"/>
      <c r="C56" s="69"/>
      <c r="D56" s="69"/>
      <c r="E56" s="70"/>
    </row>
    <row r="57" spans="1:5" ht="15">
      <c r="A57" s="22">
        <v>42</v>
      </c>
      <c r="B57" s="23" t="s">
        <v>41</v>
      </c>
      <c r="C57" s="28">
        <v>62610.2</v>
      </c>
      <c r="D57" s="28">
        <v>4636.5</v>
      </c>
      <c r="E57" s="31">
        <f>IF(C57&gt;0,D57/C57*100,0)</f>
        <v>7.405342899399779</v>
      </c>
    </row>
    <row r="58" spans="1:5" ht="30">
      <c r="A58" s="22">
        <v>43</v>
      </c>
      <c r="B58" s="24" t="s">
        <v>42</v>
      </c>
      <c r="C58" s="32">
        <v>1862.6</v>
      </c>
      <c r="D58" s="32">
        <v>141.1</v>
      </c>
      <c r="E58" s="31">
        <f aca="true" t="shared" si="2" ref="E58:E117">IF(C58&gt;0,D58/C58*100,0)</f>
        <v>7.575432191560185</v>
      </c>
    </row>
    <row r="59" spans="1:5" ht="45">
      <c r="A59" s="22">
        <v>44</v>
      </c>
      <c r="B59" s="24" t="s">
        <v>43</v>
      </c>
      <c r="C59" s="32">
        <v>2537.2</v>
      </c>
      <c r="D59" s="32">
        <v>203</v>
      </c>
      <c r="E59" s="31">
        <f t="shared" si="2"/>
        <v>8.000945924641337</v>
      </c>
    </row>
    <row r="60" spans="1:5" ht="15">
      <c r="A60" s="22">
        <v>45</v>
      </c>
      <c r="B60" s="24" t="s">
        <v>44</v>
      </c>
      <c r="C60" s="32">
        <v>34909.9</v>
      </c>
      <c r="D60" s="32">
        <v>2271</v>
      </c>
      <c r="E60" s="31">
        <f t="shared" si="2"/>
        <v>6.505317975703168</v>
      </c>
    </row>
    <row r="61" spans="1:5" ht="15">
      <c r="A61" s="22">
        <v>46</v>
      </c>
      <c r="B61" s="24" t="s">
        <v>45</v>
      </c>
      <c r="C61" s="32">
        <v>0</v>
      </c>
      <c r="D61" s="32">
        <v>0</v>
      </c>
      <c r="E61" s="31">
        <f t="shared" si="2"/>
        <v>0</v>
      </c>
    </row>
    <row r="62" spans="1:5" ht="45">
      <c r="A62" s="22">
        <v>47</v>
      </c>
      <c r="B62" s="24" t="s">
        <v>46</v>
      </c>
      <c r="C62" s="37">
        <v>9671.9</v>
      </c>
      <c r="D62" s="37">
        <v>793.7</v>
      </c>
      <c r="E62" s="39">
        <f t="shared" si="2"/>
        <v>8.206246962851147</v>
      </c>
    </row>
    <row r="63" spans="1:5" ht="15">
      <c r="A63" s="22">
        <v>47</v>
      </c>
      <c r="B63" s="24" t="s">
        <v>47</v>
      </c>
      <c r="C63" s="35">
        <v>0</v>
      </c>
      <c r="D63" s="35">
        <v>0</v>
      </c>
      <c r="E63" s="31">
        <f t="shared" si="2"/>
        <v>0</v>
      </c>
    </row>
    <row r="64" spans="1:5" ht="15">
      <c r="A64" s="22">
        <v>48</v>
      </c>
      <c r="B64" s="24" t="s">
        <v>48</v>
      </c>
      <c r="C64" s="32"/>
      <c r="D64" s="32"/>
      <c r="E64" s="31">
        <f t="shared" si="2"/>
        <v>0</v>
      </c>
    </row>
    <row r="65" spans="1:5" ht="30">
      <c r="A65" s="22">
        <v>49</v>
      </c>
      <c r="B65" s="24" t="s">
        <v>49</v>
      </c>
      <c r="C65" s="32"/>
      <c r="D65" s="32"/>
      <c r="E65" s="31">
        <f t="shared" si="2"/>
        <v>0</v>
      </c>
    </row>
    <row r="66" spans="1:5" ht="15">
      <c r="A66" s="22">
        <v>50</v>
      </c>
      <c r="B66" s="24" t="s">
        <v>50</v>
      </c>
      <c r="C66" s="32">
        <v>13628.6</v>
      </c>
      <c r="D66" s="32">
        <v>1227.7</v>
      </c>
      <c r="E66" s="31">
        <f t="shared" si="2"/>
        <v>9.008262037186505</v>
      </c>
    </row>
    <row r="67" spans="1:5" ht="15">
      <c r="A67" s="22">
        <v>51</v>
      </c>
      <c r="B67" s="25" t="s">
        <v>51</v>
      </c>
      <c r="C67" s="28">
        <f>C68+C69</f>
        <v>0</v>
      </c>
      <c r="D67" s="28">
        <f>D68+D69</f>
        <v>0</v>
      </c>
      <c r="E67" s="31">
        <f t="shared" si="2"/>
        <v>0</v>
      </c>
    </row>
    <row r="68" spans="1:5" ht="15">
      <c r="A68" s="22">
        <v>52</v>
      </c>
      <c r="B68" s="26" t="s">
        <v>52</v>
      </c>
      <c r="C68" s="32"/>
      <c r="D68" s="32"/>
      <c r="E68" s="31">
        <f t="shared" si="2"/>
        <v>0</v>
      </c>
    </row>
    <row r="69" spans="1:5" ht="15">
      <c r="A69" s="22">
        <v>53</v>
      </c>
      <c r="B69" s="26" t="s">
        <v>53</v>
      </c>
      <c r="C69" s="32"/>
      <c r="D69" s="32"/>
      <c r="E69" s="31">
        <f t="shared" si="2"/>
        <v>0</v>
      </c>
    </row>
    <row r="70" spans="1:5" s="65" customFormat="1" ht="30">
      <c r="A70" s="22">
        <v>54</v>
      </c>
      <c r="B70" s="25" t="s">
        <v>54</v>
      </c>
      <c r="C70" s="28">
        <v>6100.3</v>
      </c>
      <c r="D70" s="28">
        <v>430.6</v>
      </c>
      <c r="E70" s="31">
        <f t="shared" si="2"/>
        <v>7.058669245774799</v>
      </c>
    </row>
    <row r="71" spans="1:5" ht="15">
      <c r="A71" s="22">
        <v>55</v>
      </c>
      <c r="B71" s="26" t="s">
        <v>55</v>
      </c>
      <c r="C71" s="32"/>
      <c r="D71" s="32"/>
      <c r="E71" s="31">
        <f t="shared" si="2"/>
        <v>0</v>
      </c>
    </row>
    <row r="72" spans="1:5" ht="15">
      <c r="A72" s="22">
        <v>56</v>
      </c>
      <c r="B72" s="26" t="s">
        <v>56</v>
      </c>
      <c r="C72" s="32">
        <v>1993</v>
      </c>
      <c r="D72" s="32">
        <v>127.7</v>
      </c>
      <c r="E72" s="31">
        <f t="shared" si="2"/>
        <v>6.407425990968389</v>
      </c>
    </row>
    <row r="73" spans="1:7" ht="45">
      <c r="A73" s="22">
        <v>57</v>
      </c>
      <c r="B73" s="26" t="s">
        <v>57</v>
      </c>
      <c r="C73" s="32">
        <v>4047.3</v>
      </c>
      <c r="D73" s="32">
        <v>302.9</v>
      </c>
      <c r="E73" s="31">
        <f t="shared" si="2"/>
        <v>7.484001680132433</v>
      </c>
      <c r="G73" s="64"/>
    </row>
    <row r="74" spans="1:5" ht="15">
      <c r="A74" s="22">
        <v>58</v>
      </c>
      <c r="B74" s="26" t="s">
        <v>58</v>
      </c>
      <c r="C74" s="35"/>
      <c r="D74" s="35"/>
      <c r="E74" s="31">
        <f t="shared" si="2"/>
        <v>0</v>
      </c>
    </row>
    <row r="75" spans="1:5" ht="30">
      <c r="A75" s="22">
        <v>59</v>
      </c>
      <c r="B75" s="26" t="s">
        <v>59</v>
      </c>
      <c r="C75" s="32">
        <v>60</v>
      </c>
      <c r="D75" s="32">
        <v>0</v>
      </c>
      <c r="E75" s="31">
        <f t="shared" si="2"/>
        <v>0</v>
      </c>
    </row>
    <row r="76" spans="1:5" ht="15">
      <c r="A76" s="22">
        <v>60</v>
      </c>
      <c r="B76" s="23" t="s">
        <v>60</v>
      </c>
      <c r="C76" s="28">
        <v>183479.7</v>
      </c>
      <c r="D76" s="28">
        <v>2783.9</v>
      </c>
      <c r="E76" s="31">
        <f t="shared" si="2"/>
        <v>1.5172795682574147</v>
      </c>
    </row>
    <row r="77" spans="1:5" ht="15">
      <c r="A77" s="22">
        <v>61</v>
      </c>
      <c r="B77" s="24" t="s">
        <v>61</v>
      </c>
      <c r="C77" s="34"/>
      <c r="D77" s="34"/>
      <c r="E77" s="31">
        <f t="shared" si="2"/>
        <v>0</v>
      </c>
    </row>
    <row r="78" spans="1:5" ht="15">
      <c r="A78" s="22">
        <v>62</v>
      </c>
      <c r="B78" s="24" t="s">
        <v>62</v>
      </c>
      <c r="C78" s="32"/>
      <c r="D78" s="32"/>
      <c r="E78" s="31">
        <f t="shared" si="2"/>
        <v>0</v>
      </c>
    </row>
    <row r="79" spans="1:5" ht="15">
      <c r="A79" s="22">
        <v>63</v>
      </c>
      <c r="B79" s="24" t="s">
        <v>63</v>
      </c>
      <c r="C79" s="32"/>
      <c r="D79" s="32"/>
      <c r="E79" s="31">
        <f t="shared" si="2"/>
        <v>0</v>
      </c>
    </row>
    <row r="80" spans="1:5" ht="15">
      <c r="A80" s="22">
        <v>64</v>
      </c>
      <c r="B80" s="24" t="s">
        <v>64</v>
      </c>
      <c r="C80" s="32"/>
      <c r="D80" s="32"/>
      <c r="E80" s="31">
        <f t="shared" si="2"/>
        <v>0</v>
      </c>
    </row>
    <row r="81" spans="1:5" ht="15">
      <c r="A81" s="22">
        <v>65</v>
      </c>
      <c r="B81" s="24" t="s">
        <v>65</v>
      </c>
      <c r="C81" s="32"/>
      <c r="D81" s="32"/>
      <c r="E81" s="31">
        <f t="shared" si="2"/>
        <v>0</v>
      </c>
    </row>
    <row r="82" spans="1:5" ht="15">
      <c r="A82" s="22">
        <v>66</v>
      </c>
      <c r="B82" s="24" t="s">
        <v>66</v>
      </c>
      <c r="C82" s="32"/>
      <c r="D82" s="32"/>
      <c r="E82" s="31">
        <f t="shared" si="2"/>
        <v>0</v>
      </c>
    </row>
    <row r="83" spans="1:5" ht="15">
      <c r="A83" s="22">
        <v>67</v>
      </c>
      <c r="B83" s="24" t="s">
        <v>67</v>
      </c>
      <c r="C83" s="35">
        <v>170</v>
      </c>
      <c r="D83" s="35">
        <v>0</v>
      </c>
      <c r="E83" s="31">
        <f t="shared" si="2"/>
        <v>0</v>
      </c>
    </row>
    <row r="84" spans="1:5" ht="15">
      <c r="A84" s="22">
        <f aca="true" t="shared" si="3" ref="A84:A98">1+A83</f>
        <v>68</v>
      </c>
      <c r="B84" s="24" t="s">
        <v>68</v>
      </c>
      <c r="C84" s="35">
        <v>170716.2</v>
      </c>
      <c r="D84" s="35">
        <v>1486.1</v>
      </c>
      <c r="E84" s="31">
        <f t="shared" si="2"/>
        <v>0.8705090670949798</v>
      </c>
    </row>
    <row r="85" spans="1:5" ht="15">
      <c r="A85" s="22">
        <f t="shared" si="3"/>
        <v>69</v>
      </c>
      <c r="B85" s="24" t="s">
        <v>69</v>
      </c>
      <c r="C85" s="32"/>
      <c r="D85" s="32"/>
      <c r="E85" s="31">
        <f t="shared" si="2"/>
        <v>0</v>
      </c>
    </row>
    <row r="86" spans="1:5" ht="30">
      <c r="A86" s="22">
        <f t="shared" si="3"/>
        <v>70</v>
      </c>
      <c r="B86" s="24" t="s">
        <v>70</v>
      </c>
      <c r="C86" s="32">
        <v>12593.5</v>
      </c>
      <c r="D86" s="32">
        <v>1297.8</v>
      </c>
      <c r="E86" s="31">
        <f t="shared" si="2"/>
        <v>10.30531623456545</v>
      </c>
    </row>
    <row r="87" spans="1:5" ht="15">
      <c r="A87" s="22">
        <f t="shared" si="3"/>
        <v>71</v>
      </c>
      <c r="B87" s="23" t="s">
        <v>71</v>
      </c>
      <c r="C87" s="28">
        <v>308745.8</v>
      </c>
      <c r="D87" s="28">
        <v>1555.1</v>
      </c>
      <c r="E87" s="31">
        <f t="shared" si="2"/>
        <v>0.5036829650800108</v>
      </c>
    </row>
    <row r="88" spans="1:5" ht="15">
      <c r="A88" s="22">
        <f t="shared" si="3"/>
        <v>72</v>
      </c>
      <c r="B88" s="24" t="s">
        <v>72</v>
      </c>
      <c r="C88" s="32">
        <v>137681.7</v>
      </c>
      <c r="D88" s="32">
        <v>0</v>
      </c>
      <c r="E88" s="31">
        <f t="shared" si="2"/>
        <v>0</v>
      </c>
    </row>
    <row r="89" spans="1:5" ht="15">
      <c r="A89" s="22">
        <f t="shared" si="3"/>
        <v>73</v>
      </c>
      <c r="B89" s="24" t="s">
        <v>73</v>
      </c>
      <c r="C89" s="32">
        <v>40257.6</v>
      </c>
      <c r="D89" s="32">
        <v>0</v>
      </c>
      <c r="E89" s="31">
        <f t="shared" si="2"/>
        <v>0</v>
      </c>
    </row>
    <row r="90" spans="1:5" ht="15">
      <c r="A90" s="22">
        <f t="shared" si="3"/>
        <v>74</v>
      </c>
      <c r="B90" s="24" t="s">
        <v>74</v>
      </c>
      <c r="C90" s="32">
        <v>116147.5</v>
      </c>
      <c r="D90" s="32">
        <v>466.7</v>
      </c>
      <c r="E90" s="31">
        <f t="shared" si="2"/>
        <v>0.40181665554575</v>
      </c>
    </row>
    <row r="91" spans="1:5" ht="30">
      <c r="A91" s="22">
        <f t="shared" si="3"/>
        <v>75</v>
      </c>
      <c r="B91" s="24" t="s">
        <v>75</v>
      </c>
      <c r="C91" s="32">
        <v>14659</v>
      </c>
      <c r="D91" s="32">
        <v>1088.4</v>
      </c>
      <c r="E91" s="31">
        <f t="shared" si="2"/>
        <v>7.424790231257249</v>
      </c>
    </row>
    <row r="92" spans="1:5" ht="15">
      <c r="A92" s="22">
        <f t="shared" si="3"/>
        <v>76</v>
      </c>
      <c r="B92" s="23" t="s">
        <v>76</v>
      </c>
      <c r="C92" s="28"/>
      <c r="D92" s="28"/>
      <c r="E92" s="31">
        <f t="shared" si="2"/>
        <v>0</v>
      </c>
    </row>
    <row r="93" spans="1:5" ht="15">
      <c r="A93" s="22">
        <f t="shared" si="3"/>
        <v>77</v>
      </c>
      <c r="B93" s="23" t="s">
        <v>77</v>
      </c>
      <c r="C93" s="28">
        <v>632540.2</v>
      </c>
      <c r="D93" s="28">
        <v>44157.3</v>
      </c>
      <c r="E93" s="31">
        <f t="shared" si="2"/>
        <v>6.980947614080497</v>
      </c>
    </row>
    <row r="94" spans="1:5" ht="15">
      <c r="A94" s="22">
        <f t="shared" si="3"/>
        <v>78</v>
      </c>
      <c r="B94" s="24" t="s">
        <v>78</v>
      </c>
      <c r="C94" s="35">
        <v>203963.1</v>
      </c>
      <c r="D94" s="35">
        <v>15505.9</v>
      </c>
      <c r="E94" s="31">
        <f t="shared" si="2"/>
        <v>7.60230649563573</v>
      </c>
    </row>
    <row r="95" spans="1:5" ht="15">
      <c r="A95" s="22">
        <f t="shared" si="3"/>
        <v>79</v>
      </c>
      <c r="B95" s="24" t="s">
        <v>79</v>
      </c>
      <c r="C95" s="36">
        <v>289692.1</v>
      </c>
      <c r="D95" s="36">
        <v>23133.5</v>
      </c>
      <c r="E95" s="31">
        <f t="shared" si="2"/>
        <v>7.985547413961237</v>
      </c>
    </row>
    <row r="96" spans="1:5" ht="15">
      <c r="A96" s="22">
        <f t="shared" si="3"/>
        <v>80</v>
      </c>
      <c r="B96" s="24" t="s">
        <v>80</v>
      </c>
      <c r="C96" s="36"/>
      <c r="D96" s="36"/>
      <c r="E96" s="31">
        <f t="shared" si="2"/>
        <v>0</v>
      </c>
    </row>
    <row r="97" spans="1:5" ht="15">
      <c r="A97" s="22">
        <f t="shared" si="3"/>
        <v>81</v>
      </c>
      <c r="B97" s="24" t="s">
        <v>81</v>
      </c>
      <c r="C97" s="36"/>
      <c r="D97" s="36"/>
      <c r="E97" s="31">
        <f t="shared" si="2"/>
        <v>0</v>
      </c>
    </row>
    <row r="98" spans="1:5" ht="30">
      <c r="A98" s="22">
        <f t="shared" si="3"/>
        <v>82</v>
      </c>
      <c r="B98" s="24" t="s">
        <v>82</v>
      </c>
      <c r="C98" s="36"/>
      <c r="D98" s="36"/>
      <c r="E98" s="31">
        <f t="shared" si="2"/>
        <v>0</v>
      </c>
    </row>
    <row r="99" spans="1:5" ht="30">
      <c r="A99" s="22">
        <f>1+A98</f>
        <v>83</v>
      </c>
      <c r="B99" s="24" t="s">
        <v>83</v>
      </c>
      <c r="C99" s="32"/>
      <c r="D99" s="32"/>
      <c r="E99" s="31">
        <f t="shared" si="2"/>
        <v>0</v>
      </c>
    </row>
    <row r="100" spans="1:5" ht="15">
      <c r="A100" s="22">
        <f>1+A99</f>
        <v>84</v>
      </c>
      <c r="B100" s="24" t="s">
        <v>124</v>
      </c>
      <c r="C100" s="32">
        <v>77826.2</v>
      </c>
      <c r="D100" s="32">
        <v>4081</v>
      </c>
      <c r="E100" s="31">
        <f t="shared" si="2"/>
        <v>5.243735400160872</v>
      </c>
    </row>
    <row r="101" spans="1:5" ht="15">
      <c r="A101" s="22">
        <f aca="true" t="shared" si="4" ref="A101:A138">1+A100</f>
        <v>85</v>
      </c>
      <c r="B101" s="24" t="s">
        <v>84</v>
      </c>
      <c r="C101" s="32">
        <v>4277.8</v>
      </c>
      <c r="D101" s="32">
        <v>59</v>
      </c>
      <c r="E101" s="31">
        <f t="shared" si="2"/>
        <v>1.37921361447473</v>
      </c>
    </row>
    <row r="102" spans="1:5" ht="15">
      <c r="A102" s="22">
        <f t="shared" si="4"/>
        <v>86</v>
      </c>
      <c r="B102" s="24" t="s">
        <v>85</v>
      </c>
      <c r="C102" s="37">
        <v>56781</v>
      </c>
      <c r="D102" s="37">
        <v>1377.9</v>
      </c>
      <c r="E102" s="31">
        <f t="shared" si="2"/>
        <v>2.4266920272626407</v>
      </c>
    </row>
    <row r="103" spans="1:5" ht="30">
      <c r="A103" s="22">
        <f t="shared" si="4"/>
        <v>87</v>
      </c>
      <c r="B103" s="23" t="s">
        <v>86</v>
      </c>
      <c r="C103" s="28">
        <v>57779.4</v>
      </c>
      <c r="D103" s="28">
        <v>3803.4</v>
      </c>
      <c r="E103" s="31">
        <f t="shared" si="2"/>
        <v>6.5826228725116565</v>
      </c>
    </row>
    <row r="104" spans="1:5" ht="15">
      <c r="A104" s="22">
        <f t="shared" si="4"/>
        <v>88</v>
      </c>
      <c r="B104" s="24" t="s">
        <v>87</v>
      </c>
      <c r="C104" s="32">
        <v>41990.2</v>
      </c>
      <c r="D104" s="32">
        <v>2515.1</v>
      </c>
      <c r="E104" s="31">
        <f t="shared" si="2"/>
        <v>5.989730937218685</v>
      </c>
    </row>
    <row r="105" spans="1:5" ht="15">
      <c r="A105" s="22">
        <f t="shared" si="4"/>
        <v>89</v>
      </c>
      <c r="B105" s="24" t="s">
        <v>88</v>
      </c>
      <c r="C105" s="32"/>
      <c r="D105" s="32"/>
      <c r="E105" s="31">
        <f t="shared" si="2"/>
        <v>0</v>
      </c>
    </row>
    <row r="106" spans="1:5" ht="33" customHeight="1">
      <c r="A106" s="22">
        <f t="shared" si="4"/>
        <v>90</v>
      </c>
      <c r="B106" s="24" t="s">
        <v>89</v>
      </c>
      <c r="C106" s="37">
        <v>15789.2</v>
      </c>
      <c r="D106" s="37">
        <v>1288.3</v>
      </c>
      <c r="E106" s="39">
        <f t="shared" si="2"/>
        <v>8.159374762495883</v>
      </c>
    </row>
    <row r="107" spans="1:5" ht="15">
      <c r="A107" s="22">
        <f t="shared" si="4"/>
        <v>91</v>
      </c>
      <c r="B107" s="23" t="s">
        <v>90</v>
      </c>
      <c r="C107" s="28">
        <v>0</v>
      </c>
      <c r="D107" s="28">
        <v>0</v>
      </c>
      <c r="E107" s="31">
        <f t="shared" si="2"/>
        <v>0</v>
      </c>
    </row>
    <row r="108" spans="1:5" ht="15">
      <c r="A108" s="22">
        <f t="shared" si="4"/>
        <v>92</v>
      </c>
      <c r="B108" s="24" t="s">
        <v>91</v>
      </c>
      <c r="C108" s="32"/>
      <c r="D108" s="32"/>
      <c r="E108" s="31">
        <f t="shared" si="2"/>
        <v>0</v>
      </c>
    </row>
    <row r="109" spans="1:5" ht="15">
      <c r="A109" s="22">
        <f t="shared" si="4"/>
        <v>93</v>
      </c>
      <c r="B109" s="24" t="s">
        <v>92</v>
      </c>
      <c r="C109" s="32"/>
      <c r="D109" s="32"/>
      <c r="E109" s="31">
        <f t="shared" si="2"/>
        <v>0</v>
      </c>
    </row>
    <row r="110" spans="1:5" ht="30">
      <c r="A110" s="22">
        <f t="shared" si="4"/>
        <v>94</v>
      </c>
      <c r="B110" s="24" t="s">
        <v>93</v>
      </c>
      <c r="C110" s="32"/>
      <c r="D110" s="32"/>
      <c r="E110" s="31">
        <f t="shared" si="2"/>
        <v>0</v>
      </c>
    </row>
    <row r="111" spans="1:5" ht="15">
      <c r="A111" s="22">
        <f t="shared" si="4"/>
        <v>95</v>
      </c>
      <c r="B111" s="24" t="s">
        <v>94</v>
      </c>
      <c r="C111" s="32"/>
      <c r="D111" s="32"/>
      <c r="E111" s="31">
        <f t="shared" si="2"/>
        <v>0</v>
      </c>
    </row>
    <row r="112" spans="1:5" ht="15">
      <c r="A112" s="22">
        <f t="shared" si="4"/>
        <v>96</v>
      </c>
      <c r="B112" s="24" t="s">
        <v>95</v>
      </c>
      <c r="C112" s="32"/>
      <c r="D112" s="32"/>
      <c r="E112" s="31">
        <f t="shared" si="2"/>
        <v>0</v>
      </c>
    </row>
    <row r="113" spans="1:5" ht="30">
      <c r="A113" s="22">
        <f t="shared" si="4"/>
        <v>97</v>
      </c>
      <c r="B113" s="24" t="s">
        <v>96</v>
      </c>
      <c r="C113" s="32"/>
      <c r="D113" s="32"/>
      <c r="E113" s="31">
        <f t="shared" si="2"/>
        <v>0</v>
      </c>
    </row>
    <row r="114" spans="1:5" ht="15">
      <c r="A114" s="22">
        <f t="shared" si="4"/>
        <v>98</v>
      </c>
      <c r="B114" s="24" t="s">
        <v>97</v>
      </c>
      <c r="C114" s="32"/>
      <c r="D114" s="32"/>
      <c r="E114" s="31">
        <f t="shared" si="2"/>
        <v>0</v>
      </c>
    </row>
    <row r="115" spans="1:5" ht="15">
      <c r="A115" s="22">
        <f t="shared" si="4"/>
        <v>99</v>
      </c>
      <c r="B115" s="24" t="s">
        <v>98</v>
      </c>
      <c r="C115" s="37">
        <v>0</v>
      </c>
      <c r="D115" s="37">
        <v>0</v>
      </c>
      <c r="E115" s="31">
        <f t="shared" si="2"/>
        <v>0</v>
      </c>
    </row>
    <row r="116" spans="1:5" ht="15">
      <c r="A116" s="22">
        <f t="shared" si="4"/>
        <v>100</v>
      </c>
      <c r="B116" s="23" t="s">
        <v>99</v>
      </c>
      <c r="C116" s="28">
        <v>55957.4</v>
      </c>
      <c r="D116" s="28">
        <v>1419.9</v>
      </c>
      <c r="E116" s="31">
        <f t="shared" si="2"/>
        <v>2.53746600092213</v>
      </c>
    </row>
    <row r="117" spans="1:5" ht="15">
      <c r="A117" s="22">
        <f t="shared" si="4"/>
        <v>101</v>
      </c>
      <c r="B117" s="24" t="s">
        <v>100</v>
      </c>
      <c r="C117" s="32">
        <v>6650.6</v>
      </c>
      <c r="D117" s="32">
        <v>0</v>
      </c>
      <c r="E117" s="31">
        <f t="shared" si="2"/>
        <v>0</v>
      </c>
    </row>
    <row r="118" spans="1:5" ht="15">
      <c r="A118" s="22">
        <f t="shared" si="4"/>
        <v>102</v>
      </c>
      <c r="B118" s="24" t="s">
        <v>101</v>
      </c>
      <c r="C118" s="32"/>
      <c r="D118" s="32"/>
      <c r="E118" s="31">
        <f>IF(C118&gt;0,D118/C118*100,0)</f>
        <v>0</v>
      </c>
    </row>
    <row r="119" spans="1:5" ht="15">
      <c r="A119" s="22">
        <f t="shared" si="4"/>
        <v>103</v>
      </c>
      <c r="B119" s="24" t="s">
        <v>102</v>
      </c>
      <c r="C119" s="67"/>
      <c r="D119" s="67"/>
      <c r="E119" s="31">
        <f>IF(C119&gt;0,D119/C119*100,0)</f>
        <v>0</v>
      </c>
    </row>
    <row r="120" spans="1:5" ht="15">
      <c r="A120" s="22">
        <f t="shared" si="4"/>
        <v>104</v>
      </c>
      <c r="B120" s="24" t="s">
        <v>103</v>
      </c>
      <c r="C120" s="32">
        <v>49306.8</v>
      </c>
      <c r="D120" s="32">
        <v>1419.9</v>
      </c>
      <c r="E120" s="31">
        <f>IF(C120&gt;0,D120/C120*100,0)</f>
        <v>2.8797245004745795</v>
      </c>
    </row>
    <row r="121" spans="1:5" ht="15">
      <c r="A121" s="22">
        <f t="shared" si="4"/>
        <v>105</v>
      </c>
      <c r="B121" s="24" t="s">
        <v>104</v>
      </c>
      <c r="C121" s="37">
        <v>0</v>
      </c>
      <c r="D121" s="37">
        <v>0</v>
      </c>
      <c r="E121" s="31">
        <f>IF(C121&gt;0,D121/C121*100,0)</f>
        <v>0</v>
      </c>
    </row>
    <row r="122" spans="1:5" ht="15">
      <c r="A122" s="22">
        <f t="shared" si="4"/>
        <v>106</v>
      </c>
      <c r="B122" s="23" t="s">
        <v>105</v>
      </c>
      <c r="C122" s="30">
        <v>45454.2</v>
      </c>
      <c r="D122" s="30">
        <v>2580.6</v>
      </c>
      <c r="E122" s="31">
        <f aca="true" t="shared" si="5" ref="E122:E132">IF(C122&gt;0,D122/C122*100,0)</f>
        <v>5.677363147959925</v>
      </c>
    </row>
    <row r="123" spans="1:5" ht="15">
      <c r="A123" s="22">
        <f t="shared" si="4"/>
        <v>107</v>
      </c>
      <c r="B123" s="24" t="s">
        <v>106</v>
      </c>
      <c r="C123" s="37">
        <v>43881.2</v>
      </c>
      <c r="D123" s="37">
        <v>2408.2</v>
      </c>
      <c r="E123" s="31">
        <f t="shared" si="5"/>
        <v>5.487999416606656</v>
      </c>
    </row>
    <row r="124" spans="1:5" ht="15">
      <c r="A124" s="22">
        <f t="shared" si="4"/>
        <v>108</v>
      </c>
      <c r="B124" s="24" t="s">
        <v>107</v>
      </c>
      <c r="C124" s="37">
        <v>290</v>
      </c>
      <c r="D124" s="37">
        <v>69.7</v>
      </c>
      <c r="E124" s="31">
        <f t="shared" si="5"/>
        <v>24.03448275862069</v>
      </c>
    </row>
    <row r="125" spans="1:5" ht="15">
      <c r="A125" s="22">
        <f t="shared" si="4"/>
        <v>109</v>
      </c>
      <c r="B125" s="24" t="s">
        <v>108</v>
      </c>
      <c r="C125" s="37">
        <v>0</v>
      </c>
      <c r="D125" s="37">
        <v>0</v>
      </c>
      <c r="E125" s="31">
        <f t="shared" si="5"/>
        <v>0</v>
      </c>
    </row>
    <row r="126" spans="1:7" ht="30">
      <c r="A126" s="22">
        <f t="shared" si="4"/>
        <v>110</v>
      </c>
      <c r="B126" s="24" t="s">
        <v>109</v>
      </c>
      <c r="C126" s="33"/>
      <c r="D126" s="33"/>
      <c r="E126" s="31">
        <f t="shared" si="5"/>
        <v>0</v>
      </c>
      <c r="G126" s="64"/>
    </row>
    <row r="127" spans="1:5" ht="30">
      <c r="A127" s="22">
        <f t="shared" si="4"/>
        <v>111</v>
      </c>
      <c r="B127" s="24" t="s">
        <v>110</v>
      </c>
      <c r="C127" s="37">
        <v>1283</v>
      </c>
      <c r="D127" s="37">
        <v>102.7</v>
      </c>
      <c r="E127" s="31">
        <f t="shared" si="5"/>
        <v>8.004676539360874</v>
      </c>
    </row>
    <row r="128" spans="1:5" ht="15">
      <c r="A128" s="22">
        <f t="shared" si="4"/>
        <v>112</v>
      </c>
      <c r="B128" s="23" t="s">
        <v>111</v>
      </c>
      <c r="C128" s="38">
        <f>C129+C130+C131</f>
        <v>0</v>
      </c>
      <c r="D128" s="38">
        <f>D129+D130+D131</f>
        <v>0</v>
      </c>
      <c r="E128" s="31">
        <f t="shared" si="5"/>
        <v>0</v>
      </c>
    </row>
    <row r="129" spans="1:5" ht="15">
      <c r="A129" s="22">
        <f t="shared" si="4"/>
        <v>113</v>
      </c>
      <c r="B129" s="24" t="s">
        <v>112</v>
      </c>
      <c r="C129" s="33"/>
      <c r="D129" s="33"/>
      <c r="E129" s="31">
        <f t="shared" si="5"/>
        <v>0</v>
      </c>
    </row>
    <row r="130" spans="1:5" ht="15">
      <c r="A130" s="22">
        <f t="shared" si="4"/>
        <v>114</v>
      </c>
      <c r="B130" s="24" t="s">
        <v>113</v>
      </c>
      <c r="C130" s="33"/>
      <c r="D130" s="33"/>
      <c r="E130" s="31">
        <f t="shared" si="5"/>
        <v>0</v>
      </c>
    </row>
    <row r="131" spans="1:5" ht="30">
      <c r="A131" s="22">
        <f t="shared" si="4"/>
        <v>115</v>
      </c>
      <c r="B131" s="24" t="s">
        <v>114</v>
      </c>
      <c r="C131" s="33"/>
      <c r="D131" s="33"/>
      <c r="E131" s="31">
        <f t="shared" si="5"/>
        <v>0</v>
      </c>
    </row>
    <row r="132" spans="1:5" ht="30">
      <c r="A132" s="22">
        <f t="shared" si="4"/>
        <v>116</v>
      </c>
      <c r="B132" s="23" t="s">
        <v>115</v>
      </c>
      <c r="C132" s="30">
        <v>47.3</v>
      </c>
      <c r="D132" s="30">
        <v>0</v>
      </c>
      <c r="E132" s="31">
        <f t="shared" si="5"/>
        <v>0</v>
      </c>
    </row>
    <row r="133" spans="1:5" ht="45">
      <c r="A133" s="22">
        <f t="shared" si="4"/>
        <v>117</v>
      </c>
      <c r="B133" s="23" t="s">
        <v>116</v>
      </c>
      <c r="C133" s="28">
        <f>C134+C135+C136</f>
        <v>0</v>
      </c>
      <c r="D133" s="28">
        <f>D134+D135+D136</f>
        <v>0</v>
      </c>
      <c r="E133" s="31">
        <f aca="true" t="shared" si="6" ref="E133:E138">IF(C133&gt;0,D133/C133*100,0)</f>
        <v>0</v>
      </c>
    </row>
    <row r="134" spans="1:5" ht="15">
      <c r="A134" s="22">
        <f t="shared" si="4"/>
        <v>118</v>
      </c>
      <c r="B134" s="24" t="s">
        <v>117</v>
      </c>
      <c r="C134" s="32"/>
      <c r="D134" s="32"/>
      <c r="E134" s="31">
        <f t="shared" si="6"/>
        <v>0</v>
      </c>
    </row>
    <row r="135" spans="1:5" ht="15">
      <c r="A135" s="22">
        <f t="shared" si="4"/>
        <v>119</v>
      </c>
      <c r="B135" s="24" t="s">
        <v>118</v>
      </c>
      <c r="C135" s="32"/>
      <c r="D135" s="32"/>
      <c r="E135" s="31">
        <f t="shared" si="6"/>
        <v>0</v>
      </c>
    </row>
    <row r="136" spans="1:5" ht="66" customHeight="1">
      <c r="A136" s="22">
        <f t="shared" si="4"/>
        <v>120</v>
      </c>
      <c r="B136" s="27" t="s">
        <v>119</v>
      </c>
      <c r="C136" s="32"/>
      <c r="D136" s="32"/>
      <c r="E136" s="31">
        <f t="shared" si="6"/>
        <v>0</v>
      </c>
    </row>
    <row r="137" spans="1:5" ht="30">
      <c r="A137" s="22">
        <f t="shared" si="4"/>
        <v>121</v>
      </c>
      <c r="B137" s="23" t="s">
        <v>120</v>
      </c>
      <c r="C137" s="28">
        <f>C55-C138</f>
        <v>-16123.70999999973</v>
      </c>
      <c r="D137" s="28">
        <f>D55-D138</f>
        <v>-6915.804580000004</v>
      </c>
      <c r="E137" s="31">
        <f t="shared" si="6"/>
        <v>0</v>
      </c>
    </row>
    <row r="138" spans="1:5" ht="19.5" customHeight="1">
      <c r="A138" s="22">
        <f t="shared" si="4"/>
        <v>122</v>
      </c>
      <c r="B138" s="23" t="s">
        <v>121</v>
      </c>
      <c r="C138" s="28">
        <f>C57+C67+C70+C76+C87+C92+C93+C103+C107+C116+C133+C132+C128+C122</f>
        <v>1352714.4999999998</v>
      </c>
      <c r="D138" s="28">
        <f>D57+D67+D70+D76+D87+D92+D93+D103+D107+D116+D133+D132+D128+D122</f>
        <v>61367.3</v>
      </c>
      <c r="E138" s="31">
        <f t="shared" si="6"/>
        <v>4.536603991455699</v>
      </c>
    </row>
  </sheetData>
  <sheetProtection selectLockedCells="1" selectUnlockedCells="1"/>
  <mergeCells count="5">
    <mergeCell ref="A56:E56"/>
    <mergeCell ref="B5:E5"/>
    <mergeCell ref="B6:E6"/>
    <mergeCell ref="B8:E8"/>
    <mergeCell ref="A10:E10"/>
  </mergeCells>
  <printOptions/>
  <pageMargins left="0.39375" right="0.2" top="0.2361111111111111" bottom="0.27569444444444446" header="0.5118055555555555" footer="0.5118055555555555"/>
  <pageSetup fitToHeight="5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Мусс</dc:creator>
  <cp:keywords/>
  <dc:description/>
  <cp:lastModifiedBy>111</cp:lastModifiedBy>
  <cp:lastPrinted>2021-02-09T11:25:21Z</cp:lastPrinted>
  <dcterms:created xsi:type="dcterms:W3CDTF">2019-11-11T09:38:06Z</dcterms:created>
  <dcterms:modified xsi:type="dcterms:W3CDTF">2021-05-11T06:40:37Z</dcterms:modified>
  <cp:category/>
  <cp:version/>
  <cp:contentType/>
  <cp:contentStatus/>
</cp:coreProperties>
</file>