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604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<sst xmlns="http://schemas.openxmlformats.org/spreadsheetml/2006/main" count="132" uniqueCount="132">
  <si>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</si>
  <si>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</si>
  <si>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</si>
  <si>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</si>
  <si>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</si>
  <si>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</si>
  <si>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</si>
  <si>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</si>
  <si>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</si>
  <si>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</si>
  <si>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</si>
  <si>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</si>
  <si>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</si>
  <si>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</si>
  <si>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</si>
  <si>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</si>
  <si>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</si>
  <si>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</si>
  <si>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</si>
  <si>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</si>
  <si>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</si>
  <si>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</si>
  <si>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</si>
  <si>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</si>
  <si>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</si>
  <si>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</si>
  <si>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</si>
  <si>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</si>
  <si>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</si>
  <si>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</si>
  <si>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</si>
  <si>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</si>
  <si>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</si>
  <si>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</si>
  <si>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</si>
  <si>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</si>
  <si>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</si>
  <si>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</si>
  <si>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</si>
  <si>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</si>
  <si>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</si>
  <si>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</si>
  <si>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</si>
  <si>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</si>
  <si>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</si>
  <si>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</si>
  <si>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</si>
  <si>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</si>
  <si>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</si>
  <si>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</si>
  <si>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</si>
  <si>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</si>
  <si>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</si>
  <si>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</si>
  <si>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</si>
  <si>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</si>
  <si>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</si>
  <si>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</si>
  <si>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</si>
  <si>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</si>
  <si>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</si>
  <si>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</si>
  <si>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</si>
  <si>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</si>
  <si>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</si>
  <si>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</si>
  <si>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</si>
  <si>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</si>
  <si>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</si>
  <si>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</si>
  <si>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</si>
  <si>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</si>
  <si>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</si>
  <si>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</si>
  <si>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</si>
  <si>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</si>
  <si>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</si>
  <si>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</si>
  <si>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</si>
  <si>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</si>
  <si>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</si>
  <si>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</si>
  <si>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</si>
  <si>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</si>
  <si>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</si>
  <si>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</si>
  <si>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</si>
  <si>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</si>
  <si>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</si>
  <si>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</si>
  <si>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</si>
  <si>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</si>
  <si>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</si>
  <si>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</si>
  <si>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</si>
  <si>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</si>
  <si>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</si>
  <si>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</si>
  <si>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</si>
  <si>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</si>
  <si>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</si>
  <si>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</si>
  <si>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</si>
  <si>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</si>
  <si>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</si>
  <si>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</si>
  <si>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</si>
  <si>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</si>
  <si>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</si>
  <si>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</si>
  <si>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</si>
  <si>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</si>
  <si>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</si>
  <si>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</si>
  <si>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</si>
  <si>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</si>
  <si>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</si>
  <si>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</si>
  <si>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</si>
  <si>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</si>
  <si>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</si>
  <si>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</si>
  <si>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</si>
  <si>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</si>
  <si>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</si>
  <si>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</si>
  <si>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</si>
  <si>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</si>
  <si>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</si>
  <si>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</si>
  <si>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Исполнение бюджета муниципального образования "город Бугуруслан" на 01.05.2019 г.</t>
  </si>
  <si>
    <t>Прочие неналоговые доходы бюджетов городских округов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</si>
</sst>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wrapText="1"/>
    </xf>
    <xf numFmtId="173" fontId="31" fillId="24" borderId="14" xfId="0" applyNumberFormat="1" applyFont="1" applyFill="1" applyBorder="1" applyAlignment="1" applyProtection="1">
      <alignment horizontal="center" wrapText="1"/>
      <protection locked="0"/>
    </xf>
    <xf numFmtId="173" fontId="30" fillId="25" borderId="15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zoomScaleSheetLayoutView="100" zoomScalePageLayoutView="0" workbookViewId="0" topLeftCell="A127">
      <selection activeCell="C124" sqref="C124"/>
    </sheetView>
  </sheetViews>
  <sheetFormatPr defaultColWidth="9.375" defaultRowHeight="12.75"/>
  <cols>
    <col min="1" max="1" width="5.375" style="1" customWidth="1"/>
    <col min="2" max="2" width="52.875" style="2" customWidth="1"/>
    <col min="3" max="3" width="19.375" style="3" customWidth="1"/>
    <col min="4" max="4" width="20.375" style="3" customWidth="1"/>
    <col min="5" max="5" width="25.375" style="0" customWidth="1"/>
    <col min="6" max="16384" width="9.37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64" t="s">
        <v>130</v>
      </c>
      <c r="C5" s="64"/>
      <c r="D5" s="64"/>
      <c r="E5" s="64"/>
    </row>
    <row r="6" spans="2:5" ht="18.75" customHeight="1">
      <c r="B6" s="65"/>
      <c r="C6" s="65"/>
      <c r="D6" s="65"/>
      <c r="E6" s="65"/>
    </row>
    <row r="7" spans="2:5" ht="12.75">
      <c r="B7" s="11"/>
      <c r="C7" s="17"/>
      <c r="D7" s="12"/>
      <c r="E7" s="13"/>
    </row>
    <row r="8" spans="2:5" ht="16.5" customHeight="1" thickBot="1">
      <c r="B8" s="66" t="s">
        <v>0</v>
      </c>
      <c r="C8" s="66"/>
      <c r="D8" s="66"/>
      <c r="E8" s="66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67" t="s">
        <v>6</v>
      </c>
      <c r="B10" s="68"/>
      <c r="C10" s="68"/>
      <c r="D10" s="68"/>
      <c r="E10" s="69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354963</v>
      </c>
      <c r="D11" s="59">
        <f>D12+D14+D15+D20+D25+D26+D32+D33+D34+D38+D39</f>
        <v>116152.69999999998</v>
      </c>
      <c r="E11" s="29">
        <f>IF(C11&gt;0,D11/C11*100,0)</f>
        <v>32.72248093463262</v>
      </c>
    </row>
    <row r="12" spans="1:5" ht="15">
      <c r="A12" s="22">
        <v>2</v>
      </c>
      <c r="B12" s="43" t="s">
        <v>8</v>
      </c>
      <c r="C12" s="57">
        <v>204656</v>
      </c>
      <c r="D12" s="57">
        <v>63201.5</v>
      </c>
      <c r="E12" s="29">
        <f aca="true" t="shared" si="0" ref="E12:E48">IF(C12&gt;0,D12/C12*100,0)</f>
        <v>30.881821202407945</v>
      </c>
    </row>
    <row r="13" spans="1:5" ht="15">
      <c r="A13" s="22"/>
      <c r="B13" s="45" t="s">
        <v>9</v>
      </c>
      <c r="C13" s="32">
        <f>C12/39.05*19.05</f>
        <v>99838.58642765686</v>
      </c>
      <c r="D13" s="32">
        <f>D12/39.05*19.05</f>
        <v>30831.973751600515</v>
      </c>
      <c r="E13" s="29">
        <f t="shared" si="0"/>
        <v>30.881821202407945</v>
      </c>
    </row>
    <row r="14" spans="1:5" ht="46.5">
      <c r="A14" s="22">
        <v>3</v>
      </c>
      <c r="B14" s="46" t="s">
        <v>10</v>
      </c>
      <c r="C14" s="57">
        <v>8970</v>
      </c>
      <c r="D14" s="57">
        <v>3187.9</v>
      </c>
      <c r="E14" s="29">
        <f t="shared" si="0"/>
        <v>35.53957636566332</v>
      </c>
    </row>
    <row r="15" spans="1:5" ht="15">
      <c r="A15" s="22">
        <v>4</v>
      </c>
      <c r="B15" s="46" t="s">
        <v>126</v>
      </c>
      <c r="C15" s="57">
        <f>C16+C17+C18+C19</f>
        <v>60574</v>
      </c>
      <c r="D15" s="57">
        <f>D16+D17+D18+D19</f>
        <v>30047.4</v>
      </c>
      <c r="E15" s="29">
        <f t="shared" si="0"/>
        <v>49.60445075444911</v>
      </c>
    </row>
    <row r="16" spans="1:5" ht="30.75">
      <c r="A16" s="22">
        <v>5</v>
      </c>
      <c r="B16" s="24" t="s">
        <v>11</v>
      </c>
      <c r="C16" s="32">
        <v>39557</v>
      </c>
      <c r="D16" s="32">
        <v>20361.7</v>
      </c>
      <c r="E16" s="29">
        <f t="shared" si="0"/>
        <v>51.474328184644946</v>
      </c>
    </row>
    <row r="17" spans="1:5" ht="30.75">
      <c r="A17" s="22">
        <f>A16+1</f>
        <v>6</v>
      </c>
      <c r="B17" s="24" t="s">
        <v>12</v>
      </c>
      <c r="C17" s="32">
        <v>17462</v>
      </c>
      <c r="D17" s="32">
        <v>8005.6</v>
      </c>
      <c r="E17" s="29">
        <f t="shared" si="0"/>
        <v>45.845836673920516</v>
      </c>
    </row>
    <row r="18" spans="1:5" ht="16.5" customHeight="1">
      <c r="A18" s="22">
        <f>1+A17</f>
        <v>7</v>
      </c>
      <c r="B18" s="24" t="s">
        <v>13</v>
      </c>
      <c r="C18" s="32">
        <v>565</v>
      </c>
      <c r="D18" s="32">
        <v>202.8</v>
      </c>
      <c r="E18" s="29">
        <f t="shared" si="0"/>
        <v>35.89380530973452</v>
      </c>
    </row>
    <row r="19" spans="1:5" ht="53.25" customHeight="1">
      <c r="A19" s="22">
        <v>8</v>
      </c>
      <c r="B19" s="24" t="s">
        <v>14</v>
      </c>
      <c r="C19" s="32">
        <v>2990</v>
      </c>
      <c r="D19" s="32">
        <v>1477.3</v>
      </c>
      <c r="E19" s="29">
        <f>IF(C19&gt;0,D19/C19*100,0)</f>
        <v>49.40802675585284</v>
      </c>
    </row>
    <row r="20" spans="1:5" ht="24" customHeight="1">
      <c r="A20" s="22">
        <v>9</v>
      </c>
      <c r="B20" s="43" t="s">
        <v>127</v>
      </c>
      <c r="C20" s="57">
        <v>32284</v>
      </c>
      <c r="D20" s="57">
        <v>6779.8</v>
      </c>
      <c r="E20" s="29">
        <f t="shared" si="0"/>
        <v>21.000495601536365</v>
      </c>
    </row>
    <row r="21" spans="1:5" ht="15">
      <c r="A21" s="22">
        <v>10</v>
      </c>
      <c r="B21" s="24" t="s">
        <v>15</v>
      </c>
      <c r="C21" s="32">
        <v>6816</v>
      </c>
      <c r="D21" s="32">
        <v>536.6</v>
      </c>
      <c r="E21" s="60">
        <f t="shared" si="0"/>
        <v>7.872652582159624</v>
      </c>
    </row>
    <row r="22" spans="1:5" ht="15">
      <c r="A22" s="22">
        <v>11</v>
      </c>
      <c r="B22" s="43" t="s">
        <v>128</v>
      </c>
      <c r="C22" s="57">
        <f>C23+C24</f>
        <v>25468</v>
      </c>
      <c r="D22" s="57">
        <f>D23+D24</f>
        <v>6243.2</v>
      </c>
      <c r="E22" s="29">
        <f t="shared" si="0"/>
        <v>24.51389979582221</v>
      </c>
    </row>
    <row r="23" spans="1:5" ht="46.5">
      <c r="A23" s="22">
        <v>12</v>
      </c>
      <c r="B23" s="24" t="s">
        <v>122</v>
      </c>
      <c r="C23" s="32">
        <v>18798</v>
      </c>
      <c r="D23" s="32">
        <v>5846.3</v>
      </c>
      <c r="E23" s="60">
        <f t="shared" si="0"/>
        <v>31.10064900521332</v>
      </c>
    </row>
    <row r="24" spans="1:5" ht="46.5">
      <c r="A24" s="22">
        <f>1+A23</f>
        <v>13</v>
      </c>
      <c r="B24" s="24" t="s">
        <v>123</v>
      </c>
      <c r="C24" s="32">
        <v>6670</v>
      </c>
      <c r="D24" s="32">
        <v>396.9</v>
      </c>
      <c r="E24" s="60">
        <f t="shared" si="0"/>
        <v>5.950524737631184</v>
      </c>
    </row>
    <row r="25" spans="1:5" ht="15">
      <c r="A25" s="22">
        <v>14</v>
      </c>
      <c r="B25" s="43" t="s">
        <v>16</v>
      </c>
      <c r="C25" s="57">
        <v>10180</v>
      </c>
      <c r="D25" s="57">
        <v>3314.7</v>
      </c>
      <c r="E25" s="29">
        <f t="shared" si="0"/>
        <v>32.56090373280943</v>
      </c>
    </row>
    <row r="26" spans="1:5" ht="62.25">
      <c r="A26" s="22">
        <v>15</v>
      </c>
      <c r="B26" s="47" t="s">
        <v>17</v>
      </c>
      <c r="C26" s="57">
        <f>C27+C28+C29+C30+C31</f>
        <v>23880</v>
      </c>
      <c r="D26" s="57">
        <f>D27+D28+D29+D30+D31</f>
        <v>6953.799999999999</v>
      </c>
      <c r="E26" s="29">
        <f t="shared" si="0"/>
        <v>29.11976549413735</v>
      </c>
    </row>
    <row r="27" spans="1:5" ht="78">
      <c r="A27" s="22">
        <v>16</v>
      </c>
      <c r="B27" s="24" t="s">
        <v>18</v>
      </c>
      <c r="C27" s="48">
        <v>18814</v>
      </c>
      <c r="D27" s="48">
        <v>5831</v>
      </c>
      <c r="E27" s="29">
        <f t="shared" si="0"/>
        <v>30.99287764430743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1399</v>
      </c>
      <c r="D28" s="48">
        <v>202.9</v>
      </c>
      <c r="E28" s="29">
        <f t="shared" si="0"/>
        <v>14.503216583273767</v>
      </c>
    </row>
    <row r="29" spans="1:5" ht="93">
      <c r="A29" s="22">
        <f t="shared" si="1"/>
        <v>18</v>
      </c>
      <c r="B29" s="24" t="s">
        <v>20</v>
      </c>
      <c r="C29" s="48">
        <v>3469</v>
      </c>
      <c r="D29" s="48">
        <v>867.7</v>
      </c>
      <c r="E29" s="29">
        <f t="shared" si="0"/>
        <v>25.012972038051313</v>
      </c>
    </row>
    <row r="30" spans="1:5" ht="30.7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6.5">
      <c r="A31" s="22">
        <v>20</v>
      </c>
      <c r="B31" s="24" t="s">
        <v>22</v>
      </c>
      <c r="C31" s="32">
        <v>198</v>
      </c>
      <c r="D31" s="32">
        <v>52.2</v>
      </c>
      <c r="E31" s="29">
        <f t="shared" si="0"/>
        <v>26.363636363636367</v>
      </c>
    </row>
    <row r="32" spans="1:5" ht="30.75">
      <c r="A32" s="22">
        <v>21</v>
      </c>
      <c r="B32" s="43" t="s">
        <v>23</v>
      </c>
      <c r="C32" s="57">
        <v>1214</v>
      </c>
      <c r="D32" s="57">
        <v>430.8</v>
      </c>
      <c r="E32" s="29">
        <f t="shared" si="0"/>
        <v>35.485996705107084</v>
      </c>
    </row>
    <row r="33" spans="1:5" ht="30.75">
      <c r="A33" s="22">
        <v>22</v>
      </c>
      <c r="B33" s="43" t="s">
        <v>24</v>
      </c>
      <c r="C33" s="57">
        <v>4220</v>
      </c>
      <c r="D33" s="57">
        <v>531.7</v>
      </c>
      <c r="E33" s="29">
        <f t="shared" si="0"/>
        <v>12.59952606635071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3930</v>
      </c>
      <c r="D34" s="57">
        <f>D35+D36+D37</f>
        <v>462.40000000000003</v>
      </c>
      <c r="E34" s="29">
        <f t="shared" si="0"/>
        <v>11.765903307888042</v>
      </c>
    </row>
    <row r="35" spans="1:5" ht="33" customHeight="1">
      <c r="A35" s="22">
        <v>24</v>
      </c>
      <c r="B35" s="44" t="s">
        <v>125</v>
      </c>
      <c r="C35" s="32">
        <v>2600</v>
      </c>
      <c r="D35" s="32">
        <v>295.5</v>
      </c>
      <c r="E35" s="29">
        <f t="shared" si="0"/>
        <v>11.365384615384615</v>
      </c>
    </row>
    <row r="36" spans="1:5" s="55" customFormat="1" ht="46.5">
      <c r="A36" s="51">
        <v>25</v>
      </c>
      <c r="B36" s="52" t="s">
        <v>26</v>
      </c>
      <c r="C36" s="53">
        <v>1330</v>
      </c>
      <c r="D36" s="53">
        <v>138.3</v>
      </c>
      <c r="E36" s="54">
        <f t="shared" si="0"/>
        <v>10.398496240601505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28.6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4225</v>
      </c>
      <c r="D38" s="57">
        <v>1056.7</v>
      </c>
      <c r="E38" s="29">
        <f t="shared" si="0"/>
        <v>25.010650887573966</v>
      </c>
    </row>
    <row r="39" spans="1:5" ht="15">
      <c r="A39" s="22">
        <f>1+A38</f>
        <v>28</v>
      </c>
      <c r="B39" s="43" t="s">
        <v>29</v>
      </c>
      <c r="C39" s="57">
        <f>C40+C41</f>
        <v>830</v>
      </c>
      <c r="D39" s="57">
        <f>D40+D41</f>
        <v>186</v>
      </c>
      <c r="E39" s="29">
        <f t="shared" si="0"/>
        <v>22.40963855421687</v>
      </c>
    </row>
    <row r="40" spans="1:5" ht="15">
      <c r="A40" s="22">
        <f>A39+1</f>
        <v>29</v>
      </c>
      <c r="B40" s="24" t="s">
        <v>30</v>
      </c>
      <c r="C40" s="32"/>
      <c r="D40" s="58">
        <v>-35.5</v>
      </c>
      <c r="E40" s="29">
        <f t="shared" si="0"/>
        <v>0</v>
      </c>
    </row>
    <row r="41" spans="1:5" ht="30.75">
      <c r="A41" s="22">
        <v>30</v>
      </c>
      <c r="B41" s="24" t="s">
        <v>131</v>
      </c>
      <c r="C41" s="32">
        <v>830</v>
      </c>
      <c r="D41" s="58">
        <v>221.5</v>
      </c>
      <c r="E41" s="29"/>
    </row>
    <row r="42" spans="1:5" ht="17.25">
      <c r="A42" s="22">
        <v>30</v>
      </c>
      <c r="B42" s="49" t="s">
        <v>31</v>
      </c>
      <c r="C42" s="59">
        <v>586694</v>
      </c>
      <c r="D42" s="59">
        <v>157606.4</v>
      </c>
      <c r="E42" s="29">
        <f t="shared" si="0"/>
        <v>26.863475678974048</v>
      </c>
    </row>
    <row r="43" spans="1:5" ht="30.75">
      <c r="A43" s="22">
        <f>1+A42</f>
        <v>31</v>
      </c>
      <c r="B43" s="49" t="s">
        <v>32</v>
      </c>
      <c r="C43" s="59">
        <v>586694</v>
      </c>
      <c r="D43" s="59">
        <v>157606.4</v>
      </c>
      <c r="E43" s="29">
        <f t="shared" si="0"/>
        <v>26.863475678974048</v>
      </c>
    </row>
    <row r="44" spans="1:5" ht="30.75">
      <c r="A44" s="22">
        <f>1+A43</f>
        <v>32</v>
      </c>
      <c r="B44" s="25" t="s">
        <v>33</v>
      </c>
      <c r="C44" s="42">
        <v>132008</v>
      </c>
      <c r="D44" s="42">
        <v>51784.5</v>
      </c>
      <c r="E44" s="29">
        <f t="shared" si="0"/>
        <v>39.2283043451912</v>
      </c>
    </row>
    <row r="45" spans="1:5" ht="30.75">
      <c r="A45" s="22">
        <f>A44+1</f>
        <v>33</v>
      </c>
      <c r="B45" s="24" t="s">
        <v>34</v>
      </c>
      <c r="C45" s="32">
        <v>132008</v>
      </c>
      <c r="D45" s="32">
        <v>51784.5</v>
      </c>
      <c r="E45" s="29">
        <f t="shared" si="0"/>
        <v>39.2283043451912</v>
      </c>
    </row>
    <row r="46" spans="1:5" ht="30.75">
      <c r="A46" s="22">
        <f aca="true" t="shared" si="2" ref="A46:A51">1+A45</f>
        <v>34</v>
      </c>
      <c r="B46" s="24" t="s">
        <v>35</v>
      </c>
      <c r="C46" s="32">
        <v>0</v>
      </c>
      <c r="D46" s="32">
        <v>0</v>
      </c>
      <c r="E46" s="29">
        <f t="shared" si="0"/>
        <v>0</v>
      </c>
    </row>
    <row r="47" spans="1:5" ht="46.5">
      <c r="A47" s="22">
        <f t="shared" si="2"/>
        <v>35</v>
      </c>
      <c r="B47" s="50" t="s">
        <v>36</v>
      </c>
      <c r="C47" s="57">
        <v>113249.7</v>
      </c>
      <c r="D47" s="56">
        <v>2571.4</v>
      </c>
      <c r="E47" s="29">
        <f t="shared" si="0"/>
        <v>2.270557891102581</v>
      </c>
    </row>
    <row r="48" spans="1:5" ht="33" customHeight="1">
      <c r="A48" s="22">
        <f t="shared" si="2"/>
        <v>36</v>
      </c>
      <c r="B48" s="23" t="s">
        <v>37</v>
      </c>
      <c r="C48" s="28">
        <v>341436.3</v>
      </c>
      <c r="D48" s="28">
        <v>103250.5</v>
      </c>
      <c r="E48" s="29">
        <f t="shared" si="0"/>
        <v>30.240047704359498</v>
      </c>
    </row>
    <row r="49" spans="1:5" ht="15">
      <c r="A49" s="22">
        <f t="shared" si="2"/>
        <v>37</v>
      </c>
      <c r="B49" s="23" t="s">
        <v>129</v>
      </c>
      <c r="C49" s="28"/>
      <c r="D49" s="28"/>
      <c r="E49" s="29">
        <f>IF(C49&gt;0,D49/C49*100,0)</f>
        <v>0</v>
      </c>
    </row>
    <row r="50" spans="1:5" ht="72" customHeight="1">
      <c r="A50" s="22">
        <f t="shared" si="2"/>
        <v>38</v>
      </c>
      <c r="B50" s="25" t="s">
        <v>38</v>
      </c>
      <c r="C50" s="42"/>
      <c r="D50" s="42"/>
      <c r="E50" s="29">
        <f>IF(C50&gt;0,D50/C50*100,0)</f>
        <v>0</v>
      </c>
    </row>
    <row r="51" spans="1:5" ht="15">
      <c r="A51" s="22">
        <f t="shared" si="2"/>
        <v>39</v>
      </c>
      <c r="B51" s="23" t="s">
        <v>39</v>
      </c>
      <c r="C51" s="30">
        <f>(C42+C11)</f>
        <v>941657</v>
      </c>
      <c r="D51" s="30">
        <f>(D42+D11)</f>
        <v>273759.1</v>
      </c>
      <c r="E51" s="29">
        <f>IF(C51&gt;0,D51/C51*100,0)</f>
        <v>29.072061270717462</v>
      </c>
    </row>
    <row r="52" spans="1:5" ht="15.75" customHeight="1">
      <c r="A52" s="61" t="s">
        <v>40</v>
      </c>
      <c r="B52" s="62"/>
      <c r="C52" s="62"/>
      <c r="D52" s="62"/>
      <c r="E52" s="63"/>
    </row>
    <row r="53" spans="1:5" ht="15">
      <c r="A53" s="22">
        <v>40</v>
      </c>
      <c r="B53" s="23" t="s">
        <v>41</v>
      </c>
      <c r="C53" s="28">
        <f>C54+C55+C56+C57+C58+C59+C60+C61+C62</f>
        <v>66534.3</v>
      </c>
      <c r="D53" s="28">
        <f>D54+D55+D56+D57+D58+D59+D60+D61+D62</f>
        <v>22004.9</v>
      </c>
      <c r="E53" s="31">
        <f>IF(C53&gt;0,D53/C53*100,0)</f>
        <v>33.073016474209545</v>
      </c>
    </row>
    <row r="54" spans="1:5" ht="30.75">
      <c r="A54" s="22">
        <v>41</v>
      </c>
      <c r="B54" s="24" t="s">
        <v>42</v>
      </c>
      <c r="C54" s="32">
        <v>1677.8</v>
      </c>
      <c r="D54" s="32">
        <v>673.1</v>
      </c>
      <c r="E54" s="31">
        <f aca="true" t="shared" si="3" ref="E54:E113">IF(C54&gt;0,D54/C54*100,0)</f>
        <v>40.118011681964475</v>
      </c>
    </row>
    <row r="55" spans="1:5" ht="46.5">
      <c r="A55" s="22">
        <v>42</v>
      </c>
      <c r="B55" s="24" t="s">
        <v>43</v>
      </c>
      <c r="C55" s="32">
        <v>2564.3</v>
      </c>
      <c r="D55" s="32">
        <v>1033.2</v>
      </c>
      <c r="E55" s="31">
        <f t="shared" si="3"/>
        <v>40.29169753928947</v>
      </c>
    </row>
    <row r="56" spans="1:5" ht="15">
      <c r="A56" s="22">
        <v>43</v>
      </c>
      <c r="B56" s="24" t="s">
        <v>44</v>
      </c>
      <c r="C56" s="32">
        <v>32546.2</v>
      </c>
      <c r="D56" s="32">
        <v>11771.2</v>
      </c>
      <c r="E56" s="31">
        <f t="shared" si="3"/>
        <v>36.1676631987759</v>
      </c>
    </row>
    <row r="57" spans="1:5" ht="15">
      <c r="A57" s="22">
        <v>44</v>
      </c>
      <c r="B57" s="24" t="s">
        <v>45</v>
      </c>
      <c r="C57" s="32">
        <v>0</v>
      </c>
      <c r="D57" s="32">
        <v>0</v>
      </c>
      <c r="E57" s="31">
        <f t="shared" si="3"/>
        <v>0</v>
      </c>
    </row>
    <row r="58" spans="1:5" ht="46.5">
      <c r="A58" s="22">
        <v>45</v>
      </c>
      <c r="B58" s="24" t="s">
        <v>46</v>
      </c>
      <c r="C58" s="37">
        <v>9846.3</v>
      </c>
      <c r="D58" s="37">
        <v>3798.2</v>
      </c>
      <c r="E58" s="39">
        <f t="shared" si="3"/>
        <v>38.57489615388522</v>
      </c>
    </row>
    <row r="59" spans="1:5" ht="15">
      <c r="A59" s="22">
        <v>46</v>
      </c>
      <c r="B59" s="24" t="s">
        <v>47</v>
      </c>
      <c r="C59" s="35">
        <v>0</v>
      </c>
      <c r="D59" s="35">
        <v>0</v>
      </c>
      <c r="E59" s="31">
        <f t="shared" si="3"/>
        <v>0</v>
      </c>
    </row>
    <row r="60" spans="1:5" ht="15">
      <c r="A60" s="22">
        <v>47</v>
      </c>
      <c r="B60" s="24" t="s">
        <v>48</v>
      </c>
      <c r="C60" s="32"/>
      <c r="D60" s="32"/>
      <c r="E60" s="31">
        <f t="shared" si="3"/>
        <v>0</v>
      </c>
    </row>
    <row r="61" spans="1:5" ht="30.75">
      <c r="A61" s="22">
        <v>48</v>
      </c>
      <c r="B61" s="24" t="s">
        <v>49</v>
      </c>
      <c r="C61" s="32"/>
      <c r="D61" s="32"/>
      <c r="E61" s="31">
        <f t="shared" si="3"/>
        <v>0</v>
      </c>
    </row>
    <row r="62" spans="1:5" ht="15">
      <c r="A62" s="22">
        <v>49</v>
      </c>
      <c r="B62" s="24" t="s">
        <v>50</v>
      </c>
      <c r="C62" s="32">
        <v>19899.7</v>
      </c>
      <c r="D62" s="32">
        <v>4729.2</v>
      </c>
      <c r="E62" s="31">
        <f t="shared" si="3"/>
        <v>23.765182389684263</v>
      </c>
    </row>
    <row r="63" spans="1:5" ht="15">
      <c r="A63" s="22">
        <v>50</v>
      </c>
      <c r="B63" s="25" t="s">
        <v>51</v>
      </c>
      <c r="C63" s="28">
        <f>C64+C65</f>
        <v>0</v>
      </c>
      <c r="D63" s="28">
        <f>D64+D65</f>
        <v>0</v>
      </c>
      <c r="E63" s="31">
        <f t="shared" si="3"/>
        <v>0</v>
      </c>
    </row>
    <row r="64" spans="1:5" ht="15">
      <c r="A64" s="22">
        <v>51</v>
      </c>
      <c r="B64" s="26" t="s">
        <v>52</v>
      </c>
      <c r="C64" s="32"/>
      <c r="D64" s="32"/>
      <c r="E64" s="31">
        <f t="shared" si="3"/>
        <v>0</v>
      </c>
    </row>
    <row r="65" spans="1:5" ht="15">
      <c r="A65" s="22">
        <v>52</v>
      </c>
      <c r="B65" s="26" t="s">
        <v>53</v>
      </c>
      <c r="C65" s="32"/>
      <c r="D65" s="32"/>
      <c r="E65" s="31">
        <f t="shared" si="3"/>
        <v>0</v>
      </c>
    </row>
    <row r="66" spans="1:5" ht="30.75">
      <c r="A66" s="22">
        <v>53</v>
      </c>
      <c r="B66" s="25" t="s">
        <v>54</v>
      </c>
      <c r="C66" s="28">
        <f>C67+C69+C70+C71+C68</f>
        <v>4705.5</v>
      </c>
      <c r="D66" s="28">
        <f>D68+D69+D71</f>
        <v>1359.1999999999998</v>
      </c>
      <c r="E66" s="31">
        <f t="shared" si="3"/>
        <v>28.88534693443842</v>
      </c>
    </row>
    <row r="67" spans="1:5" ht="15">
      <c r="A67" s="22">
        <v>54</v>
      </c>
      <c r="B67" s="26" t="s">
        <v>55</v>
      </c>
      <c r="C67" s="32"/>
      <c r="D67" s="32"/>
      <c r="E67" s="31">
        <f t="shared" si="3"/>
        <v>0</v>
      </c>
    </row>
    <row r="68" spans="1:5" ht="15">
      <c r="A68" s="22">
        <v>55</v>
      </c>
      <c r="B68" s="26" t="s">
        <v>56</v>
      </c>
      <c r="C68" s="32">
        <v>1989.6</v>
      </c>
      <c r="D68" s="32">
        <v>568.6</v>
      </c>
      <c r="E68" s="31">
        <f t="shared" si="3"/>
        <v>28.578608765581027</v>
      </c>
    </row>
    <row r="69" spans="1:5" ht="46.5">
      <c r="A69" s="22">
        <v>56</v>
      </c>
      <c r="B69" s="26" t="s">
        <v>57</v>
      </c>
      <c r="C69" s="32">
        <v>2629.9</v>
      </c>
      <c r="D69" s="32">
        <v>770.5</v>
      </c>
      <c r="E69" s="31">
        <f t="shared" si="3"/>
        <v>29.29769192744971</v>
      </c>
    </row>
    <row r="70" spans="1:5" ht="15">
      <c r="A70" s="22">
        <v>57</v>
      </c>
      <c r="B70" s="26" t="s">
        <v>58</v>
      </c>
      <c r="C70" s="35"/>
      <c r="D70" s="35"/>
      <c r="E70" s="31">
        <f t="shared" si="3"/>
        <v>0</v>
      </c>
    </row>
    <row r="71" spans="1:5" ht="30.75">
      <c r="A71" s="22">
        <v>58</v>
      </c>
      <c r="B71" s="26" t="s">
        <v>59</v>
      </c>
      <c r="C71" s="32">
        <v>86</v>
      </c>
      <c r="D71" s="32">
        <v>20.1</v>
      </c>
      <c r="E71" s="31">
        <f t="shared" si="3"/>
        <v>23.372093023255815</v>
      </c>
    </row>
    <row r="72" spans="1:5" ht="15">
      <c r="A72" s="22">
        <v>59</v>
      </c>
      <c r="B72" s="23" t="s">
        <v>60</v>
      </c>
      <c r="C72" s="28">
        <f>C73+C74+C75+C76+C77+C78+C79+C80+C81+C82</f>
        <v>62770.3</v>
      </c>
      <c r="D72" s="28">
        <f>D73+D74+D75+D76+D77+D78+D79+D80+D81+D82</f>
        <v>19954.2</v>
      </c>
      <c r="E72" s="31">
        <f t="shared" si="3"/>
        <v>31.789237903913154</v>
      </c>
    </row>
    <row r="73" spans="1:5" ht="15">
      <c r="A73" s="22">
        <v>60</v>
      </c>
      <c r="B73" s="24" t="s">
        <v>61</v>
      </c>
      <c r="C73" s="34"/>
      <c r="D73" s="34"/>
      <c r="E73" s="31">
        <f t="shared" si="3"/>
        <v>0</v>
      </c>
    </row>
    <row r="74" spans="1:5" ht="15">
      <c r="A74" s="22">
        <v>61</v>
      </c>
      <c r="B74" s="24" t="s">
        <v>62</v>
      </c>
      <c r="C74" s="32"/>
      <c r="D74" s="32"/>
      <c r="E74" s="31">
        <f t="shared" si="3"/>
        <v>0</v>
      </c>
    </row>
    <row r="75" spans="1:5" ht="15">
      <c r="A75" s="22">
        <v>62</v>
      </c>
      <c r="B75" s="24" t="s">
        <v>63</v>
      </c>
      <c r="C75" s="32"/>
      <c r="D75" s="32"/>
      <c r="E75" s="31">
        <f t="shared" si="3"/>
        <v>0</v>
      </c>
    </row>
    <row r="76" spans="1:5" ht="15">
      <c r="A76" s="22">
        <v>63</v>
      </c>
      <c r="B76" s="24" t="s">
        <v>64</v>
      </c>
      <c r="C76" s="32"/>
      <c r="D76" s="32"/>
      <c r="E76" s="31">
        <f t="shared" si="3"/>
        <v>0</v>
      </c>
    </row>
    <row r="77" spans="1:5" ht="15">
      <c r="A77" s="22">
        <v>64</v>
      </c>
      <c r="B77" s="24" t="s">
        <v>65</v>
      </c>
      <c r="C77" s="32"/>
      <c r="D77" s="32"/>
      <c r="E77" s="31">
        <f t="shared" si="3"/>
        <v>0</v>
      </c>
    </row>
    <row r="78" spans="1:5" ht="15">
      <c r="A78" s="22">
        <v>65</v>
      </c>
      <c r="B78" s="24" t="s">
        <v>66</v>
      </c>
      <c r="C78" s="32"/>
      <c r="D78" s="32"/>
      <c r="E78" s="31">
        <f t="shared" si="3"/>
        <v>0</v>
      </c>
    </row>
    <row r="79" spans="1:5" ht="15">
      <c r="A79" s="22">
        <v>66</v>
      </c>
      <c r="B79" s="24" t="s">
        <v>67</v>
      </c>
      <c r="C79" s="35">
        <v>40</v>
      </c>
      <c r="D79" s="35">
        <v>40</v>
      </c>
      <c r="E79" s="31">
        <f t="shared" si="3"/>
        <v>100</v>
      </c>
    </row>
    <row r="80" spans="1:5" ht="15">
      <c r="A80" s="22">
        <f aca="true" t="shared" si="4" ref="A80:A94">1+A79</f>
        <v>67</v>
      </c>
      <c r="B80" s="24" t="s">
        <v>68</v>
      </c>
      <c r="C80" s="35">
        <v>44567.1</v>
      </c>
      <c r="D80" s="35">
        <v>11279.6</v>
      </c>
      <c r="E80" s="31">
        <f t="shared" si="3"/>
        <v>25.30925278961387</v>
      </c>
    </row>
    <row r="81" spans="1:5" ht="15">
      <c r="A81" s="22">
        <f t="shared" si="4"/>
        <v>68</v>
      </c>
      <c r="B81" s="24" t="s">
        <v>69</v>
      </c>
      <c r="C81" s="32"/>
      <c r="D81" s="32"/>
      <c r="E81" s="31">
        <f t="shared" si="3"/>
        <v>0</v>
      </c>
    </row>
    <row r="82" spans="1:5" ht="15">
      <c r="A82" s="22">
        <f t="shared" si="4"/>
        <v>69</v>
      </c>
      <c r="B82" s="24" t="s">
        <v>70</v>
      </c>
      <c r="C82" s="32">
        <v>18163.2</v>
      </c>
      <c r="D82" s="32">
        <v>8634.6</v>
      </c>
      <c r="E82" s="31">
        <f t="shared" si="3"/>
        <v>47.5389799154334</v>
      </c>
    </row>
    <row r="83" spans="1:5" ht="15">
      <c r="A83" s="22">
        <f t="shared" si="4"/>
        <v>70</v>
      </c>
      <c r="B83" s="23" t="s">
        <v>71</v>
      </c>
      <c r="C83" s="28">
        <f>C84+C85+C86+C87</f>
        <v>91620.6</v>
      </c>
      <c r="D83" s="28">
        <f>D84+D85+D86+D87</f>
        <v>11157.9</v>
      </c>
      <c r="E83" s="31">
        <f t="shared" si="3"/>
        <v>12.178374732320023</v>
      </c>
    </row>
    <row r="84" spans="1:5" ht="15">
      <c r="A84" s="22">
        <f t="shared" si="4"/>
        <v>71</v>
      </c>
      <c r="B84" s="24" t="s">
        <v>72</v>
      </c>
      <c r="C84" s="32">
        <v>5202.8</v>
      </c>
      <c r="D84" s="32">
        <v>703.8</v>
      </c>
      <c r="E84" s="31">
        <f t="shared" si="3"/>
        <v>13.52733143691858</v>
      </c>
    </row>
    <row r="85" spans="1:5" ht="15">
      <c r="A85" s="22">
        <f t="shared" si="4"/>
        <v>72</v>
      </c>
      <c r="B85" s="24" t="s">
        <v>73</v>
      </c>
      <c r="C85" s="32">
        <v>41620.8</v>
      </c>
      <c r="D85" s="32">
        <v>255.2</v>
      </c>
      <c r="E85" s="31">
        <f t="shared" si="3"/>
        <v>0.6131549609810479</v>
      </c>
    </row>
    <row r="86" spans="1:5" ht="15">
      <c r="A86" s="22">
        <f t="shared" si="4"/>
        <v>73</v>
      </c>
      <c r="B86" s="24" t="s">
        <v>74</v>
      </c>
      <c r="C86" s="32">
        <v>26706.5</v>
      </c>
      <c r="D86" s="32">
        <v>1625.9</v>
      </c>
      <c r="E86" s="31">
        <f t="shared" si="3"/>
        <v>6.088031003688242</v>
      </c>
    </row>
    <row r="87" spans="1:5" ht="30.75">
      <c r="A87" s="22">
        <f t="shared" si="4"/>
        <v>74</v>
      </c>
      <c r="B87" s="24" t="s">
        <v>75</v>
      </c>
      <c r="C87" s="32">
        <v>18090.5</v>
      </c>
      <c r="D87" s="32">
        <v>8573</v>
      </c>
      <c r="E87" s="31">
        <f t="shared" si="3"/>
        <v>47.38951383322739</v>
      </c>
    </row>
    <row r="88" spans="1:5" ht="15">
      <c r="A88" s="22">
        <f t="shared" si="4"/>
        <v>75</v>
      </c>
      <c r="B88" s="23" t="s">
        <v>76</v>
      </c>
      <c r="C88" s="28"/>
      <c r="D88" s="28"/>
      <c r="E88" s="31">
        <f t="shared" si="3"/>
        <v>0</v>
      </c>
    </row>
    <row r="89" spans="1:5" ht="15">
      <c r="A89" s="22">
        <f t="shared" si="4"/>
        <v>76</v>
      </c>
      <c r="B89" s="23" t="s">
        <v>77</v>
      </c>
      <c r="C89" s="28">
        <f>C90+C91+C92+C93+C94+C95+C96+C97+C98</f>
        <v>511072.7</v>
      </c>
      <c r="D89" s="28">
        <f>D90+D91+D92+D93+D94+D95+D96+D97+D98</f>
        <v>164807.19999999998</v>
      </c>
      <c r="E89" s="31">
        <f t="shared" si="3"/>
        <v>32.247310412002044</v>
      </c>
    </row>
    <row r="90" spans="1:5" ht="15">
      <c r="A90" s="22">
        <f t="shared" si="4"/>
        <v>77</v>
      </c>
      <c r="B90" s="24" t="s">
        <v>78</v>
      </c>
      <c r="C90" s="35">
        <v>184076.3</v>
      </c>
      <c r="D90" s="35">
        <v>64631.2</v>
      </c>
      <c r="E90" s="31">
        <f t="shared" si="3"/>
        <v>35.11109251978664</v>
      </c>
    </row>
    <row r="91" spans="1:5" ht="15">
      <c r="A91" s="22">
        <f t="shared" si="4"/>
        <v>78</v>
      </c>
      <c r="B91" s="24" t="s">
        <v>79</v>
      </c>
      <c r="C91" s="36">
        <v>236761.9</v>
      </c>
      <c r="D91" s="36">
        <v>70882.4</v>
      </c>
      <c r="E91" s="31">
        <f t="shared" si="3"/>
        <v>29.93826287084197</v>
      </c>
    </row>
    <row r="92" spans="1:5" ht="15">
      <c r="A92" s="22">
        <f t="shared" si="4"/>
        <v>79</v>
      </c>
      <c r="B92" s="24" t="s">
        <v>80</v>
      </c>
      <c r="C92" s="36"/>
      <c r="D92" s="36"/>
      <c r="E92" s="31">
        <f t="shared" si="3"/>
        <v>0</v>
      </c>
    </row>
    <row r="93" spans="1:5" ht="15">
      <c r="A93" s="22">
        <f t="shared" si="4"/>
        <v>80</v>
      </c>
      <c r="B93" s="24" t="s">
        <v>81</v>
      </c>
      <c r="C93" s="36"/>
      <c r="D93" s="36"/>
      <c r="E93" s="31">
        <f t="shared" si="3"/>
        <v>0</v>
      </c>
    </row>
    <row r="94" spans="1:5" ht="30.75">
      <c r="A94" s="22">
        <f t="shared" si="4"/>
        <v>81</v>
      </c>
      <c r="B94" s="24" t="s">
        <v>82</v>
      </c>
      <c r="C94" s="36"/>
      <c r="D94" s="36"/>
      <c r="E94" s="31">
        <f t="shared" si="3"/>
        <v>0</v>
      </c>
    </row>
    <row r="95" spans="1:5" ht="30.75">
      <c r="A95" s="22">
        <f>1+A94</f>
        <v>82</v>
      </c>
      <c r="B95" s="24" t="s">
        <v>83</v>
      </c>
      <c r="C95" s="32"/>
      <c r="D95" s="32"/>
      <c r="E95" s="31">
        <f t="shared" si="3"/>
        <v>0</v>
      </c>
    </row>
    <row r="96" spans="1:5" ht="15">
      <c r="A96" s="22">
        <f>1+A95</f>
        <v>83</v>
      </c>
      <c r="B96" s="24" t="s">
        <v>124</v>
      </c>
      <c r="C96" s="32">
        <v>53915.7</v>
      </c>
      <c r="D96" s="32">
        <v>18657.9</v>
      </c>
      <c r="E96" s="31">
        <f t="shared" si="3"/>
        <v>34.605689993823695</v>
      </c>
    </row>
    <row r="97" spans="1:5" ht="15">
      <c r="A97" s="22">
        <f aca="true" t="shared" si="5" ref="A97:A134">1+A96</f>
        <v>84</v>
      </c>
      <c r="B97" s="24" t="s">
        <v>84</v>
      </c>
      <c r="C97" s="32">
        <v>4524.9</v>
      </c>
      <c r="D97" s="32">
        <v>421.5</v>
      </c>
      <c r="E97" s="31">
        <f t="shared" si="3"/>
        <v>9.315122986143342</v>
      </c>
    </row>
    <row r="98" spans="1:5" ht="15">
      <c r="A98" s="22">
        <f t="shared" si="5"/>
        <v>85</v>
      </c>
      <c r="B98" s="24" t="s">
        <v>85</v>
      </c>
      <c r="C98" s="37">
        <v>31793.9</v>
      </c>
      <c r="D98" s="37">
        <v>10214.2</v>
      </c>
      <c r="E98" s="31">
        <f t="shared" si="3"/>
        <v>32.12628837607214</v>
      </c>
    </row>
    <row r="99" spans="1:5" ht="30.75">
      <c r="A99" s="22">
        <f t="shared" si="5"/>
        <v>86</v>
      </c>
      <c r="B99" s="23" t="s">
        <v>86</v>
      </c>
      <c r="C99" s="28">
        <f>C100+C101+C102</f>
        <v>87717.7</v>
      </c>
      <c r="D99" s="28">
        <f>D100+D101+D102</f>
        <v>24227.199999999997</v>
      </c>
      <c r="E99" s="31">
        <f t="shared" si="3"/>
        <v>27.619511227494563</v>
      </c>
    </row>
    <row r="100" spans="1:5" ht="15">
      <c r="A100" s="22">
        <f t="shared" si="5"/>
        <v>87</v>
      </c>
      <c r="B100" s="24" t="s">
        <v>87</v>
      </c>
      <c r="C100" s="32">
        <v>72750.3</v>
      </c>
      <c r="D100" s="32">
        <v>20081.1</v>
      </c>
      <c r="E100" s="31">
        <f t="shared" si="3"/>
        <v>27.602772772071038</v>
      </c>
    </row>
    <row r="101" spans="1:5" ht="15">
      <c r="A101" s="22">
        <f t="shared" si="5"/>
        <v>88</v>
      </c>
      <c r="B101" s="24" t="s">
        <v>88</v>
      </c>
      <c r="C101" s="32"/>
      <c r="D101" s="32"/>
      <c r="E101" s="31">
        <f t="shared" si="3"/>
        <v>0</v>
      </c>
    </row>
    <row r="102" spans="1:5" ht="33" customHeight="1">
      <c r="A102" s="22">
        <f t="shared" si="5"/>
        <v>89</v>
      </c>
      <c r="B102" s="24" t="s">
        <v>89</v>
      </c>
      <c r="C102" s="37">
        <v>14967.4</v>
      </c>
      <c r="D102" s="37">
        <v>4146.1</v>
      </c>
      <c r="E102" s="39">
        <f t="shared" si="3"/>
        <v>27.700869890562156</v>
      </c>
    </row>
    <row r="103" spans="1:5" ht="15">
      <c r="A103" s="22">
        <f t="shared" si="5"/>
        <v>90</v>
      </c>
      <c r="B103" s="23" t="s">
        <v>90</v>
      </c>
      <c r="C103" s="28">
        <f>C104+C105+C106+C107+C108+C109+C110+C111</f>
        <v>2</v>
      </c>
      <c r="D103" s="28">
        <v>0</v>
      </c>
      <c r="E103" s="31">
        <f t="shared" si="3"/>
        <v>0</v>
      </c>
    </row>
    <row r="104" spans="1:5" ht="15">
      <c r="A104" s="22">
        <f t="shared" si="5"/>
        <v>91</v>
      </c>
      <c r="B104" s="24" t="s">
        <v>91</v>
      </c>
      <c r="C104" s="32"/>
      <c r="D104" s="32"/>
      <c r="E104" s="31">
        <f t="shared" si="3"/>
        <v>0</v>
      </c>
    </row>
    <row r="105" spans="1:5" ht="15">
      <c r="A105" s="22">
        <f t="shared" si="5"/>
        <v>92</v>
      </c>
      <c r="B105" s="24" t="s">
        <v>92</v>
      </c>
      <c r="C105" s="32"/>
      <c r="D105" s="32"/>
      <c r="E105" s="31">
        <f t="shared" si="3"/>
        <v>0</v>
      </c>
    </row>
    <row r="106" spans="1:5" ht="30.75">
      <c r="A106" s="22">
        <f t="shared" si="5"/>
        <v>93</v>
      </c>
      <c r="B106" s="24" t="s">
        <v>93</v>
      </c>
      <c r="C106" s="32"/>
      <c r="D106" s="32"/>
      <c r="E106" s="31">
        <f t="shared" si="3"/>
        <v>0</v>
      </c>
    </row>
    <row r="107" spans="1:5" ht="15">
      <c r="A107" s="22">
        <f t="shared" si="5"/>
        <v>94</v>
      </c>
      <c r="B107" s="24" t="s">
        <v>94</v>
      </c>
      <c r="C107" s="32"/>
      <c r="D107" s="32"/>
      <c r="E107" s="31">
        <f t="shared" si="3"/>
        <v>0</v>
      </c>
    </row>
    <row r="108" spans="1:5" ht="15">
      <c r="A108" s="22">
        <f t="shared" si="5"/>
        <v>95</v>
      </c>
      <c r="B108" s="24" t="s">
        <v>95</v>
      </c>
      <c r="C108" s="32"/>
      <c r="D108" s="32"/>
      <c r="E108" s="31">
        <f t="shared" si="3"/>
        <v>0</v>
      </c>
    </row>
    <row r="109" spans="1:5" ht="30.75">
      <c r="A109" s="22">
        <f t="shared" si="5"/>
        <v>96</v>
      </c>
      <c r="B109" s="24" t="s">
        <v>96</v>
      </c>
      <c r="C109" s="32"/>
      <c r="D109" s="32"/>
      <c r="E109" s="31">
        <f t="shared" si="3"/>
        <v>0</v>
      </c>
    </row>
    <row r="110" spans="1:5" ht="15">
      <c r="A110" s="22">
        <f t="shared" si="5"/>
        <v>97</v>
      </c>
      <c r="B110" s="24" t="s">
        <v>97</v>
      </c>
      <c r="C110" s="32"/>
      <c r="D110" s="32"/>
      <c r="E110" s="31">
        <f t="shared" si="3"/>
        <v>0</v>
      </c>
    </row>
    <row r="111" spans="1:5" ht="15">
      <c r="A111" s="22">
        <f t="shared" si="5"/>
        <v>98</v>
      </c>
      <c r="B111" s="24" t="s">
        <v>98</v>
      </c>
      <c r="C111" s="37">
        <v>2</v>
      </c>
      <c r="D111" s="37">
        <v>2</v>
      </c>
      <c r="E111" s="31">
        <f t="shared" si="3"/>
        <v>100</v>
      </c>
    </row>
    <row r="112" spans="1:5" ht="15">
      <c r="A112" s="22">
        <f t="shared" si="5"/>
        <v>99</v>
      </c>
      <c r="B112" s="23" t="s">
        <v>99</v>
      </c>
      <c r="C112" s="28">
        <f>C113+C114+C115+C116+C117</f>
        <v>71675.1</v>
      </c>
      <c r="D112" s="28">
        <f>D113+D114+D115+D116+D117</f>
        <v>9563.8</v>
      </c>
      <c r="E112" s="31">
        <f t="shared" si="3"/>
        <v>13.34326704811015</v>
      </c>
    </row>
    <row r="113" spans="1:5" ht="15">
      <c r="A113" s="22">
        <f t="shared" si="5"/>
        <v>100</v>
      </c>
      <c r="B113" s="24" t="s">
        <v>100</v>
      </c>
      <c r="C113" s="32">
        <v>6121.2</v>
      </c>
      <c r="D113" s="32">
        <v>1865.1</v>
      </c>
      <c r="E113" s="31">
        <f t="shared" si="3"/>
        <v>30.46951578121937</v>
      </c>
    </row>
    <row r="114" spans="1:5" ht="15">
      <c r="A114" s="22">
        <f t="shared" si="5"/>
        <v>101</v>
      </c>
      <c r="B114" s="24" t="s">
        <v>101</v>
      </c>
      <c r="C114" s="32"/>
      <c r="D114" s="32"/>
      <c r="E114" s="31">
        <f>IF(C114&gt;0,D114/C114*100,0)</f>
        <v>0</v>
      </c>
    </row>
    <row r="115" spans="1:5" ht="15">
      <c r="A115" s="22">
        <f t="shared" si="5"/>
        <v>102</v>
      </c>
      <c r="B115" s="24" t="s">
        <v>102</v>
      </c>
      <c r="C115" s="32">
        <v>14824.1</v>
      </c>
      <c r="D115" s="32">
        <v>0</v>
      </c>
      <c r="E115" s="31">
        <f>IF(C115&gt;0,D115/C115*100,0)</f>
        <v>0</v>
      </c>
    </row>
    <row r="116" spans="1:5" ht="15">
      <c r="A116" s="22">
        <f t="shared" si="5"/>
        <v>103</v>
      </c>
      <c r="B116" s="24" t="s">
        <v>103</v>
      </c>
      <c r="C116" s="32">
        <v>50379.8</v>
      </c>
      <c r="D116" s="32">
        <v>7698.7</v>
      </c>
      <c r="E116" s="31">
        <f>IF(C116&gt;0,D116/C116*100,0)</f>
        <v>15.281323069960578</v>
      </c>
    </row>
    <row r="117" spans="1:5" ht="15">
      <c r="A117" s="22">
        <f t="shared" si="5"/>
        <v>104</v>
      </c>
      <c r="B117" s="24" t="s">
        <v>104</v>
      </c>
      <c r="C117" s="37">
        <v>350</v>
      </c>
      <c r="D117" s="37">
        <v>0</v>
      </c>
      <c r="E117" s="31">
        <f>IF(C117&gt;0,D117/C117*100,0)</f>
        <v>0</v>
      </c>
    </row>
    <row r="118" spans="1:5" ht="15">
      <c r="A118" s="22">
        <f t="shared" si="5"/>
        <v>105</v>
      </c>
      <c r="B118" s="23" t="s">
        <v>105</v>
      </c>
      <c r="C118" s="30">
        <f>C119+C120+C123+C121+C122</f>
        <v>49861.4</v>
      </c>
      <c r="D118" s="30">
        <f>D119+D120+D123+D121+D122</f>
        <v>17449.600000000002</v>
      </c>
      <c r="E118" s="31">
        <f aca="true" t="shared" si="6" ref="E118:E128">IF(C118&gt;0,D118/C118*100,0)</f>
        <v>34.9962094927138</v>
      </c>
    </row>
    <row r="119" spans="1:5" ht="15">
      <c r="A119" s="22">
        <f t="shared" si="5"/>
        <v>106</v>
      </c>
      <c r="B119" s="24" t="s">
        <v>106</v>
      </c>
      <c r="C119" s="37">
        <v>44137.3</v>
      </c>
      <c r="D119" s="37">
        <v>16414</v>
      </c>
      <c r="E119" s="31">
        <f t="shared" si="6"/>
        <v>37.18850042934208</v>
      </c>
    </row>
    <row r="120" spans="1:5" ht="15">
      <c r="A120" s="22">
        <f t="shared" si="5"/>
        <v>107</v>
      </c>
      <c r="B120" s="24" t="s">
        <v>107</v>
      </c>
      <c r="C120" s="37">
        <v>4441.6</v>
      </c>
      <c r="D120" s="37">
        <v>519.2</v>
      </c>
      <c r="E120" s="31">
        <f t="shared" si="6"/>
        <v>11.689481268011527</v>
      </c>
    </row>
    <row r="121" spans="1:5" ht="15">
      <c r="A121" s="22">
        <f t="shared" si="5"/>
        <v>108</v>
      </c>
      <c r="B121" s="24" t="s">
        <v>108</v>
      </c>
      <c r="C121" s="37">
        <v>0</v>
      </c>
      <c r="D121" s="37">
        <v>0</v>
      </c>
      <c r="E121" s="31">
        <f t="shared" si="6"/>
        <v>0</v>
      </c>
    </row>
    <row r="122" spans="1:5" ht="30.75">
      <c r="A122" s="22">
        <f t="shared" si="5"/>
        <v>109</v>
      </c>
      <c r="B122" s="24" t="s">
        <v>109</v>
      </c>
      <c r="C122" s="33"/>
      <c r="D122" s="33"/>
      <c r="E122" s="31">
        <f t="shared" si="6"/>
        <v>0</v>
      </c>
    </row>
    <row r="123" spans="1:5" ht="30.75">
      <c r="A123" s="22">
        <f t="shared" si="5"/>
        <v>110</v>
      </c>
      <c r="B123" s="24" t="s">
        <v>110</v>
      </c>
      <c r="C123" s="37">
        <v>1282.5</v>
      </c>
      <c r="D123" s="37">
        <v>516.4</v>
      </c>
      <c r="E123" s="31">
        <f t="shared" si="6"/>
        <v>40.265107212475634</v>
      </c>
    </row>
    <row r="124" spans="1:5" ht="15">
      <c r="A124" s="22">
        <f t="shared" si="5"/>
        <v>111</v>
      </c>
      <c r="B124" s="23" t="s">
        <v>111</v>
      </c>
      <c r="C124" s="38">
        <f>C125+C126+C127</f>
        <v>0</v>
      </c>
      <c r="D124" s="38">
        <f>D125+D126+D127</f>
        <v>0</v>
      </c>
      <c r="E124" s="31">
        <f t="shared" si="6"/>
        <v>0</v>
      </c>
    </row>
    <row r="125" spans="1:5" ht="15">
      <c r="A125" s="22">
        <f t="shared" si="5"/>
        <v>112</v>
      </c>
      <c r="B125" s="24" t="s">
        <v>112</v>
      </c>
      <c r="C125" s="33"/>
      <c r="D125" s="33"/>
      <c r="E125" s="31">
        <f t="shared" si="6"/>
        <v>0</v>
      </c>
    </row>
    <row r="126" spans="1:5" ht="15">
      <c r="A126" s="22">
        <f t="shared" si="5"/>
        <v>113</v>
      </c>
      <c r="B126" s="24" t="s">
        <v>113</v>
      </c>
      <c r="C126" s="33"/>
      <c r="D126" s="33"/>
      <c r="E126" s="31">
        <f t="shared" si="6"/>
        <v>0</v>
      </c>
    </row>
    <row r="127" spans="1:5" ht="30.75">
      <c r="A127" s="22">
        <f t="shared" si="5"/>
        <v>114</v>
      </c>
      <c r="B127" s="24" t="s">
        <v>114</v>
      </c>
      <c r="C127" s="33"/>
      <c r="D127" s="33"/>
      <c r="E127" s="31">
        <f t="shared" si="6"/>
        <v>0</v>
      </c>
    </row>
    <row r="128" spans="1:5" ht="30.75">
      <c r="A128" s="22">
        <f t="shared" si="5"/>
        <v>115</v>
      </c>
      <c r="B128" s="23" t="s">
        <v>115</v>
      </c>
      <c r="C128" s="30">
        <v>47.5</v>
      </c>
      <c r="D128" s="30">
        <v>0</v>
      </c>
      <c r="E128" s="31">
        <f t="shared" si="6"/>
        <v>0</v>
      </c>
    </row>
    <row r="129" spans="1:5" ht="46.5">
      <c r="A129" s="22">
        <f t="shared" si="5"/>
        <v>116</v>
      </c>
      <c r="B129" s="23" t="s">
        <v>116</v>
      </c>
      <c r="C129" s="28">
        <f>C130+C131+C132</f>
        <v>0</v>
      </c>
      <c r="D129" s="28">
        <f>D130+D131+D132</f>
        <v>0</v>
      </c>
      <c r="E129" s="31">
        <f aca="true" t="shared" si="7" ref="E129:E134">IF(C129&gt;0,D129/C129*100,0)</f>
        <v>0</v>
      </c>
    </row>
    <row r="130" spans="1:5" ht="15">
      <c r="A130" s="22">
        <f t="shared" si="5"/>
        <v>117</v>
      </c>
      <c r="B130" s="24" t="s">
        <v>117</v>
      </c>
      <c r="C130" s="32"/>
      <c r="D130" s="32"/>
      <c r="E130" s="31">
        <f t="shared" si="7"/>
        <v>0</v>
      </c>
    </row>
    <row r="131" spans="1:5" ht="15">
      <c r="A131" s="22">
        <f t="shared" si="5"/>
        <v>118</v>
      </c>
      <c r="B131" s="24" t="s">
        <v>118</v>
      </c>
      <c r="C131" s="32"/>
      <c r="D131" s="32"/>
      <c r="E131" s="31">
        <f t="shared" si="7"/>
        <v>0</v>
      </c>
    </row>
    <row r="132" spans="1:5" ht="66" customHeight="1">
      <c r="A132" s="22">
        <f t="shared" si="5"/>
        <v>119</v>
      </c>
      <c r="B132" s="27" t="s">
        <v>119</v>
      </c>
      <c r="C132" s="32"/>
      <c r="D132" s="32"/>
      <c r="E132" s="31">
        <f t="shared" si="7"/>
        <v>0</v>
      </c>
    </row>
    <row r="133" spans="1:5" ht="30.75">
      <c r="A133" s="22">
        <f t="shared" si="5"/>
        <v>120</v>
      </c>
      <c r="B133" s="23" t="s">
        <v>120</v>
      </c>
      <c r="C133" s="28">
        <f>C51-C134</f>
        <v>-4350.099999999977</v>
      </c>
      <c r="D133" s="28">
        <f>D51-D134</f>
        <v>3235.100000000035</v>
      </c>
      <c r="E133" s="31">
        <f t="shared" si="7"/>
        <v>0</v>
      </c>
    </row>
    <row r="134" spans="1:5" ht="19.5" customHeight="1">
      <c r="A134" s="22">
        <f t="shared" si="5"/>
        <v>121</v>
      </c>
      <c r="B134" s="23" t="s">
        <v>121</v>
      </c>
      <c r="C134" s="28">
        <f>C53+C63+C66+C72+C83+C88+C89+C99+C103+C112+C129+C128+C124+C118</f>
        <v>946007.1</v>
      </c>
      <c r="D134" s="28">
        <f>D53+D63+D66+D72+D83+D88+D89+D99+D103+D112+D129+D128+D124+D118</f>
        <v>270523.99999999994</v>
      </c>
      <c r="E134" s="31">
        <f t="shared" si="7"/>
        <v>28.596402711988095</v>
      </c>
    </row>
  </sheetData>
  <sheetProtection selectLockedCells="1" selectUnlockedCells="1"/>
  <mergeCells count="5">
    <mergeCell ref="A52:E52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2019-04-09T08:45:48Z</cp:lastPrinted>
  <dcterms:modified xsi:type="dcterms:W3CDTF">2019-05-16T04:39:42Z</dcterms:modified>
  <cp:category/>
  <cp:version/>
  <cp:contentType/>
  <cp:contentStatus/>
</cp:coreProperties>
</file>