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<sst xmlns="http://schemas.openxmlformats.org/spreadsheetml/2006/main" count="131" uniqueCount="131">
  <si>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</si>
  <si>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</si>
  <si>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</si>
  <si>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</si>
  <si>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</si>
  <si>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</si>
  <si>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</si>
  <si>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</si>
  <si>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</si>
  <si>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</si>
  <si>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</si>
  <si>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</si>
  <si>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</si>
  <si>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</si>
  <si>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</si>
  <si>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</si>
  <si>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</si>
  <si>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</si>
  <si>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</si>
  <si>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</si>
  <si>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</si>
  <si>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</si>
  <si>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</si>
  <si>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</si>
  <si>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</si>
  <si>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</si>
  <si>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</si>
  <si>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</si>
  <si>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</si>
  <si>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</si>
  <si>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</si>
  <si>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</si>
  <si>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</si>
  <si>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</si>
  <si>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</si>
  <si>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</si>
  <si>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</si>
  <si>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</si>
  <si>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</si>
  <si>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</si>
  <si>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</si>
  <si>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</si>
  <si>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</si>
  <si>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</si>
  <si>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</si>
  <si>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</si>
  <si>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</si>
  <si>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</si>
  <si>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</si>
  <si>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</si>
  <si>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</si>
  <si>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</si>
  <si>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</si>
  <si>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</si>
  <si>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</si>
  <si>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</si>
  <si>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</si>
  <si>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</si>
  <si>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</si>
  <si>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</si>
  <si>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</si>
  <si>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</si>
  <si>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</si>
  <si>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</si>
  <si>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</si>
  <si>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</si>
  <si>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</si>
  <si>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</si>
  <si>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</si>
  <si>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</si>
  <si>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</si>
  <si>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</si>
  <si>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</si>
  <si>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</si>
  <si>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</si>
  <si>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</si>
  <si>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</si>
  <si>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</si>
  <si>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</si>
  <si>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</si>
  <si>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</si>
  <si>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</si>
  <si>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</si>
  <si>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</si>
  <si>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</si>
  <si>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</si>
  <si>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</si>
  <si>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</si>
  <si>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</si>
  <si>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</si>
  <si>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</si>
  <si>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</si>
  <si>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</si>
  <si>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</si>
  <si>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</si>
  <si>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</si>
  <si>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</si>
  <si>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</si>
  <si>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</si>
  <si>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</si>
  <si>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</si>
  <si>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</si>
  <si>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</si>
  <si>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</si>
  <si>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</si>
  <si>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</si>
  <si>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</si>
  <si>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</si>
  <si>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</si>
  <si>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</si>
  <si>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</si>
  <si>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</si>
  <si>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</si>
  <si>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</si>
  <si>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</si>
  <si>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</si>
  <si>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</si>
  <si>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</si>
  <si>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</si>
  <si>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</si>
  <si>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</si>
  <si>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</si>
  <si>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</si>
  <si>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</si>
  <si>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</si>
  <si>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</si>
  <si>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</si>
  <si>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</si>
  <si>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</si>
  <si>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</si>
  <si>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Исполнение бюджета муниципального образования "город Бугуруслан" на 01.02.2019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</si>
</sst>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SheetLayoutView="100" zoomScalePageLayoutView="0" workbookViewId="0" topLeftCell="A114">
      <selection activeCell="C54" sqref="C54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0.375" style="3" customWidth="1"/>
    <col min="5" max="5" width="25.375" style="0" customWidth="1"/>
    <col min="6" max="16384" width="9.375" style="4" customWidth="1"/>
  </cols>
  <sheetData>
    <row r="1" spans="2:5" ht="14.25">
      <c r="B1" s="5"/>
      <c r="E1" s="6"/>
    </row>
    <row r="2" spans="6:8" ht="15.7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64" t="s">
        <v>130</v>
      </c>
      <c r="C5" s="64"/>
      <c r="D5" s="64"/>
      <c r="E5" s="64"/>
    </row>
    <row r="6" spans="2:5" ht="18.75" customHeight="1">
      <c r="B6" s="65"/>
      <c r="C6" s="65"/>
      <c r="D6" s="65"/>
      <c r="E6" s="65"/>
    </row>
    <row r="7" spans="2:5" ht="12.75">
      <c r="B7" s="11"/>
      <c r="C7" s="17"/>
      <c r="D7" s="12"/>
      <c r="E7" s="13"/>
    </row>
    <row r="8" spans="2:5" ht="16.5" customHeight="1" thickBot="1">
      <c r="B8" s="66" t="s">
        <v>0</v>
      </c>
      <c r="C8" s="66"/>
      <c r="D8" s="66"/>
      <c r="E8" s="66"/>
    </row>
    <row r="9" spans="1:5" ht="38.2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67" t="s">
        <v>6</v>
      </c>
      <c r="B10" s="68"/>
      <c r="C10" s="68"/>
      <c r="D10" s="68"/>
      <c r="E10" s="69"/>
    </row>
    <row r="11" spans="1:5" s="15" customFormat="1" ht="30.75" customHeight="1">
      <c r="A11" s="40">
        <v>1</v>
      </c>
      <c r="B11" s="41" t="s">
        <v>7</v>
      </c>
      <c r="C11" s="59">
        <v>341819</v>
      </c>
      <c r="D11" s="59">
        <v>23585.6</v>
      </c>
      <c r="E11" s="29">
        <f>IF(C11&gt;0,D11/C11*100,0)</f>
        <v>6.9000260371717195</v>
      </c>
    </row>
    <row r="12" spans="1:5" ht="15.75">
      <c r="A12" s="22">
        <v>2</v>
      </c>
      <c r="B12" s="43" t="s">
        <v>8</v>
      </c>
      <c r="C12" s="57">
        <v>204656</v>
      </c>
      <c r="D12" s="57">
        <v>13063.9</v>
      </c>
      <c r="E12" s="29">
        <f aca="true" t="shared" si="0" ref="E12:E47">IF(C12&gt;0,D12/C12*100,0)</f>
        <v>6.383345711828629</v>
      </c>
    </row>
    <row r="13" spans="1:5" ht="15.75">
      <c r="A13" s="22"/>
      <c r="B13" s="45" t="s">
        <v>9</v>
      </c>
      <c r="C13" s="32">
        <f>C12/39.05*19.05</f>
        <v>99838.58642765686</v>
      </c>
      <c r="D13" s="32">
        <f>D12/39.05*19.05</f>
        <v>6373.042125480154</v>
      </c>
      <c r="E13" s="29">
        <f t="shared" si="0"/>
        <v>6.383345711828629</v>
      </c>
    </row>
    <row r="14" spans="1:5" ht="47.25">
      <c r="A14" s="22">
        <v>3</v>
      </c>
      <c r="B14" s="46" t="s">
        <v>10</v>
      </c>
      <c r="C14" s="57">
        <v>8970</v>
      </c>
      <c r="D14" s="57">
        <v>939.3</v>
      </c>
      <c r="E14" s="29">
        <f t="shared" si="0"/>
        <v>10.471571906354514</v>
      </c>
    </row>
    <row r="15" spans="1:5" ht="15.75">
      <c r="A15" s="22">
        <v>4</v>
      </c>
      <c r="B15" s="46" t="s">
        <v>126</v>
      </c>
      <c r="C15" s="57">
        <v>60574</v>
      </c>
      <c r="D15" s="57">
        <v>5511.5</v>
      </c>
      <c r="E15" s="29">
        <f t="shared" si="0"/>
        <v>9.098788258989005</v>
      </c>
    </row>
    <row r="16" spans="1:5" ht="31.5">
      <c r="A16" s="22">
        <v>5</v>
      </c>
      <c r="B16" s="24" t="s">
        <v>11</v>
      </c>
      <c r="C16" s="32">
        <v>39557</v>
      </c>
      <c r="D16" s="32">
        <v>1596.5</v>
      </c>
      <c r="E16" s="29">
        <f t="shared" si="0"/>
        <v>4.035948125489799</v>
      </c>
    </row>
    <row r="17" spans="1:5" ht="31.5">
      <c r="A17" s="22">
        <f>A16+1</f>
        <v>6</v>
      </c>
      <c r="B17" s="24" t="s">
        <v>12</v>
      </c>
      <c r="C17" s="32">
        <v>17462</v>
      </c>
      <c r="D17" s="32">
        <v>3660.2</v>
      </c>
      <c r="E17" s="29">
        <f t="shared" si="0"/>
        <v>20.960943763600962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12.4</v>
      </c>
      <c r="E18" s="29">
        <f t="shared" si="0"/>
        <v>2.194690265486726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242.5</v>
      </c>
      <c r="E19" s="29">
        <f>IF(C19&gt;0,D19/C19*100,0)</f>
        <v>8.110367892976589</v>
      </c>
    </row>
    <row r="20" spans="1:5" ht="24" customHeight="1">
      <c r="A20" s="22">
        <v>9</v>
      </c>
      <c r="B20" s="43" t="s">
        <v>127</v>
      </c>
      <c r="C20" s="57">
        <v>23116</v>
      </c>
      <c r="D20" s="57">
        <v>1181.7</v>
      </c>
      <c r="E20" s="29">
        <f t="shared" si="0"/>
        <v>5.112043606160236</v>
      </c>
    </row>
    <row r="21" spans="1:5" ht="15.75">
      <c r="A21" s="22">
        <v>10</v>
      </c>
      <c r="B21" s="24" t="s">
        <v>15</v>
      </c>
      <c r="C21" s="32">
        <v>6816</v>
      </c>
      <c r="D21" s="32">
        <v>142.6</v>
      </c>
      <c r="E21" s="60">
        <f t="shared" si="0"/>
        <v>2.0921361502347415</v>
      </c>
    </row>
    <row r="22" spans="1:5" ht="15.75">
      <c r="A22" s="22">
        <v>11</v>
      </c>
      <c r="B22" s="43" t="s">
        <v>128</v>
      </c>
      <c r="C22" s="32">
        <v>16300</v>
      </c>
      <c r="D22" s="32">
        <v>1039.2</v>
      </c>
      <c r="E22" s="29">
        <f t="shared" si="0"/>
        <v>6.375460122699386</v>
      </c>
    </row>
    <row r="23" spans="1:5" ht="47.25">
      <c r="A23" s="22">
        <v>12</v>
      </c>
      <c r="B23" s="24" t="s">
        <v>122</v>
      </c>
      <c r="C23" s="32">
        <v>9630</v>
      </c>
      <c r="D23" s="32">
        <v>963.7</v>
      </c>
      <c r="E23" s="60">
        <f t="shared" si="0"/>
        <v>10.007268951194186</v>
      </c>
    </row>
    <row r="24" spans="1:5" ht="47.25">
      <c r="A24" s="22">
        <f>1+A23</f>
        <v>13</v>
      </c>
      <c r="B24" s="24" t="s">
        <v>123</v>
      </c>
      <c r="C24" s="32">
        <v>6670</v>
      </c>
      <c r="D24" s="32">
        <v>75.4</v>
      </c>
      <c r="E24" s="60">
        <f t="shared" si="0"/>
        <v>1.1304347826086958</v>
      </c>
    </row>
    <row r="25" spans="1:5" ht="15.75">
      <c r="A25" s="22">
        <v>14</v>
      </c>
      <c r="B25" s="43" t="s">
        <v>16</v>
      </c>
      <c r="C25" s="57">
        <v>9000</v>
      </c>
      <c r="D25" s="57">
        <v>556.5</v>
      </c>
      <c r="E25" s="29">
        <f t="shared" si="0"/>
        <v>6.183333333333333</v>
      </c>
    </row>
    <row r="26" spans="1:5" ht="63">
      <c r="A26" s="22">
        <v>15</v>
      </c>
      <c r="B26" s="47" t="s">
        <v>17</v>
      </c>
      <c r="C26" s="57">
        <v>23880</v>
      </c>
      <c r="D26" s="57">
        <v>1802.8</v>
      </c>
      <c r="E26" s="29">
        <f t="shared" si="0"/>
        <v>7.549413735343384</v>
      </c>
    </row>
    <row r="27" spans="1:5" ht="78.75">
      <c r="A27" s="22">
        <v>16</v>
      </c>
      <c r="B27" s="24" t="s">
        <v>18</v>
      </c>
      <c r="C27" s="48">
        <v>18814</v>
      </c>
      <c r="D27" s="48">
        <v>1546</v>
      </c>
      <c r="E27" s="29">
        <f t="shared" si="0"/>
        <v>8.217285000531518</v>
      </c>
    </row>
    <row r="28" spans="1:5" ht="110.25">
      <c r="A28" s="22">
        <f aca="true" t="shared" si="1" ref="A28:A34">1+A27</f>
        <v>17</v>
      </c>
      <c r="B28" s="24" t="s">
        <v>19</v>
      </c>
      <c r="C28" s="48">
        <v>1399</v>
      </c>
      <c r="D28" s="48">
        <v>41.3</v>
      </c>
      <c r="E28" s="29">
        <f t="shared" si="0"/>
        <v>2.952108649035025</v>
      </c>
    </row>
    <row r="29" spans="1:5" ht="110.25">
      <c r="A29" s="22">
        <f t="shared" si="1"/>
        <v>18</v>
      </c>
      <c r="B29" s="24" t="s">
        <v>20</v>
      </c>
      <c r="C29" s="48">
        <v>3469</v>
      </c>
      <c r="D29" s="48">
        <v>215.6</v>
      </c>
      <c r="E29" s="29">
        <f t="shared" si="0"/>
        <v>6.215047564139521</v>
      </c>
    </row>
    <row r="30" spans="1:5" ht="31.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7.25">
      <c r="A31" s="22">
        <v>20</v>
      </c>
      <c r="B31" s="24" t="s">
        <v>22</v>
      </c>
      <c r="C31" s="32">
        <v>198</v>
      </c>
      <c r="D31" s="32">
        <v>0</v>
      </c>
      <c r="E31" s="29">
        <f t="shared" si="0"/>
        <v>0</v>
      </c>
    </row>
    <row r="32" spans="1:5" ht="31.5">
      <c r="A32" s="22">
        <v>21</v>
      </c>
      <c r="B32" s="43" t="s">
        <v>23</v>
      </c>
      <c r="C32" s="57">
        <v>1214</v>
      </c>
      <c r="D32" s="32">
        <v>54.6</v>
      </c>
      <c r="E32" s="29">
        <f t="shared" si="0"/>
        <v>4.497528830313015</v>
      </c>
    </row>
    <row r="33" spans="1:5" ht="31.5">
      <c r="A33" s="22">
        <v>22</v>
      </c>
      <c r="B33" s="43" t="s">
        <v>24</v>
      </c>
      <c r="C33" s="57">
        <v>2524</v>
      </c>
      <c r="D33" s="32">
        <v>287.9</v>
      </c>
      <c r="E33" s="29">
        <f t="shared" si="0"/>
        <v>11.406497622820918</v>
      </c>
    </row>
    <row r="34" spans="1:5" ht="35.25" customHeight="1">
      <c r="A34" s="22">
        <f t="shared" si="1"/>
        <v>23</v>
      </c>
      <c r="B34" s="43" t="s">
        <v>25</v>
      </c>
      <c r="C34" s="57">
        <v>2830</v>
      </c>
      <c r="D34" s="32">
        <v>55.8</v>
      </c>
      <c r="E34" s="29">
        <f t="shared" si="0"/>
        <v>1.9717314487632507</v>
      </c>
    </row>
    <row r="35" spans="1:5" ht="33" customHeight="1">
      <c r="A35" s="22">
        <v>24</v>
      </c>
      <c r="B35" s="44" t="s">
        <v>125</v>
      </c>
      <c r="C35" s="32">
        <v>2330</v>
      </c>
      <c r="D35" s="32">
        <v>53.2</v>
      </c>
      <c r="E35" s="29">
        <f t="shared" si="0"/>
        <v>2.2832618025751072</v>
      </c>
    </row>
    <row r="36" spans="1:5" s="55" customFormat="1" ht="47.25">
      <c r="A36" s="51">
        <v>25</v>
      </c>
      <c r="B36" s="52" t="s">
        <v>26</v>
      </c>
      <c r="C36" s="53">
        <v>500</v>
      </c>
      <c r="D36" s="53">
        <v>2.5</v>
      </c>
      <c r="E36" s="54">
        <f t="shared" si="0"/>
        <v>0.5</v>
      </c>
    </row>
    <row r="37" spans="1:5" ht="63">
      <c r="A37" s="22">
        <f>1+A36</f>
        <v>26</v>
      </c>
      <c r="B37" s="24" t="s">
        <v>27</v>
      </c>
      <c r="C37" s="32">
        <v>500</v>
      </c>
      <c r="D37" s="32">
        <v>2.5</v>
      </c>
      <c r="E37" s="29">
        <f t="shared" si="0"/>
        <v>0.5</v>
      </c>
    </row>
    <row r="38" spans="1:5" ht="31.5">
      <c r="A38" s="22">
        <v>27</v>
      </c>
      <c r="B38" s="43" t="s">
        <v>28</v>
      </c>
      <c r="C38" s="57">
        <v>4225</v>
      </c>
      <c r="D38" s="57">
        <v>187.4</v>
      </c>
      <c r="E38" s="29">
        <f t="shared" si="0"/>
        <v>4.435502958579882</v>
      </c>
    </row>
    <row r="39" spans="1:5" ht="15.75">
      <c r="A39" s="22">
        <f>1+A38</f>
        <v>28</v>
      </c>
      <c r="B39" s="43" t="s">
        <v>29</v>
      </c>
      <c r="C39" s="57">
        <v>830</v>
      </c>
      <c r="D39" s="57">
        <v>-55.9</v>
      </c>
      <c r="E39" s="29">
        <f t="shared" si="0"/>
        <v>-6.734939759036145</v>
      </c>
    </row>
    <row r="40" spans="1:5" ht="15.75">
      <c r="A40" s="22">
        <f>A39+1</f>
        <v>29</v>
      </c>
      <c r="B40" s="24" t="s">
        <v>30</v>
      </c>
      <c r="C40" s="32"/>
      <c r="D40" s="58">
        <v>-55.9</v>
      </c>
      <c r="E40" s="29">
        <f t="shared" si="0"/>
        <v>0</v>
      </c>
    </row>
    <row r="41" spans="1:5" ht="18.75">
      <c r="A41" s="22">
        <v>30</v>
      </c>
      <c r="B41" s="49" t="s">
        <v>31</v>
      </c>
      <c r="C41" s="59">
        <v>554542.3</v>
      </c>
      <c r="D41" s="59">
        <v>35072.7</v>
      </c>
      <c r="E41" s="29">
        <f t="shared" si="0"/>
        <v>6.324621223664993</v>
      </c>
    </row>
    <row r="42" spans="1:5" ht="47.25">
      <c r="A42" s="22">
        <f>1+A41</f>
        <v>31</v>
      </c>
      <c r="B42" s="49" t="s">
        <v>32</v>
      </c>
      <c r="C42" s="59">
        <v>554542.3</v>
      </c>
      <c r="D42" s="59">
        <v>35072.7</v>
      </c>
      <c r="E42" s="29">
        <f t="shared" si="0"/>
        <v>6.324621223664993</v>
      </c>
    </row>
    <row r="43" spans="1:5" ht="31.5">
      <c r="A43" s="22">
        <f>1+A42</f>
        <v>32</v>
      </c>
      <c r="B43" s="25" t="s">
        <v>33</v>
      </c>
      <c r="C43" s="42">
        <v>121318.3</v>
      </c>
      <c r="D43" s="42">
        <v>9453</v>
      </c>
      <c r="E43" s="29">
        <f t="shared" si="0"/>
        <v>7.791899490843508</v>
      </c>
    </row>
    <row r="44" spans="1:5" ht="31.5">
      <c r="A44" s="22">
        <f>A43+1</f>
        <v>33</v>
      </c>
      <c r="B44" s="24" t="s">
        <v>34</v>
      </c>
      <c r="C44" s="32">
        <v>116297</v>
      </c>
      <c r="D44" s="32">
        <v>9453</v>
      </c>
      <c r="E44" s="29">
        <f t="shared" si="0"/>
        <v>8.128326612036425</v>
      </c>
    </row>
    <row r="45" spans="1:5" ht="31.5">
      <c r="A45" s="22">
        <f aca="true" t="shared" si="2" ref="A45:A50">1+A44</f>
        <v>34</v>
      </c>
      <c r="B45" s="24" t="s">
        <v>35</v>
      </c>
      <c r="C45" s="32">
        <v>5021.3</v>
      </c>
      <c r="D45" s="32">
        <v>0</v>
      </c>
      <c r="E45" s="29">
        <f t="shared" si="0"/>
        <v>0</v>
      </c>
    </row>
    <row r="46" spans="1:5" ht="47.25">
      <c r="A46" s="22">
        <f t="shared" si="2"/>
        <v>35</v>
      </c>
      <c r="B46" s="50" t="s">
        <v>36</v>
      </c>
      <c r="C46" s="57">
        <v>103007.7</v>
      </c>
      <c r="D46" s="56">
        <v>545</v>
      </c>
      <c r="E46" s="29">
        <f t="shared" si="0"/>
        <v>0.529086660511787</v>
      </c>
    </row>
    <row r="47" spans="1:5" ht="33" customHeight="1">
      <c r="A47" s="22">
        <f t="shared" si="2"/>
        <v>36</v>
      </c>
      <c r="B47" s="23" t="s">
        <v>37</v>
      </c>
      <c r="C47" s="28">
        <v>330216.3</v>
      </c>
      <c r="D47" s="28">
        <v>25074.7</v>
      </c>
      <c r="E47" s="29">
        <f t="shared" si="0"/>
        <v>7.593416799836956</v>
      </c>
    </row>
    <row r="48" spans="1:5" ht="15.75">
      <c r="A48" s="22">
        <f t="shared" si="2"/>
        <v>37</v>
      </c>
      <c r="B48" s="23" t="s">
        <v>129</v>
      </c>
      <c r="C48" s="28"/>
      <c r="D48" s="28"/>
      <c r="E48" s="29">
        <f>IF(C48&gt;0,D48/C48*100,0)</f>
        <v>0</v>
      </c>
    </row>
    <row r="49" spans="1:5" ht="72" customHeight="1">
      <c r="A49" s="22">
        <f t="shared" si="2"/>
        <v>38</v>
      </c>
      <c r="B49" s="25" t="s">
        <v>38</v>
      </c>
      <c r="C49" s="42"/>
      <c r="D49" s="42"/>
      <c r="E49" s="29">
        <f>IF(C49&gt;0,D49/C49*100,0)</f>
        <v>0</v>
      </c>
    </row>
    <row r="50" spans="1:5" ht="15.75">
      <c r="A50" s="22">
        <f t="shared" si="2"/>
        <v>39</v>
      </c>
      <c r="B50" s="23" t="s">
        <v>39</v>
      </c>
      <c r="C50" s="30">
        <f>(C41+C11)</f>
        <v>896361.3</v>
      </c>
      <c r="D50" s="30">
        <f>(D41+D11)</f>
        <v>58658.299999999996</v>
      </c>
      <c r="E50" s="29">
        <f>IF(C50&gt;0,D50/C50*100,0)</f>
        <v>6.544046468762094</v>
      </c>
    </row>
    <row r="51" spans="1:5" ht="15.75" customHeight="1">
      <c r="A51" s="61" t="s">
        <v>40</v>
      </c>
      <c r="B51" s="62"/>
      <c r="C51" s="62"/>
      <c r="D51" s="62"/>
      <c r="E51" s="63"/>
    </row>
    <row r="52" spans="1:5" ht="15.75">
      <c r="A52" s="22">
        <v>40</v>
      </c>
      <c r="B52" s="23" t="s">
        <v>41</v>
      </c>
      <c r="C52" s="28">
        <f>C53+C54+C55+C56+C57+C58+C59+C60+C61</f>
        <v>64023.399999999994</v>
      </c>
      <c r="D52" s="28">
        <f>D53+D54+D55+D56+D57+D58+D59+D60+D61</f>
        <v>5909.8</v>
      </c>
      <c r="E52" s="31">
        <f>IF(C52&gt;0,D52/C52*100,0)</f>
        <v>9.230687529871892</v>
      </c>
    </row>
    <row r="53" spans="1:5" ht="31.5">
      <c r="A53" s="22">
        <v>41</v>
      </c>
      <c r="B53" s="24" t="s">
        <v>42</v>
      </c>
      <c r="C53" s="32">
        <v>1677.8</v>
      </c>
      <c r="D53" s="32">
        <v>282.1</v>
      </c>
      <c r="E53" s="31">
        <f aca="true" t="shared" si="3" ref="E53:E112">IF(C53&gt;0,D53/C53*100,0)</f>
        <v>16.813684586959116</v>
      </c>
    </row>
    <row r="54" spans="1:5" ht="47.25">
      <c r="A54" s="22">
        <v>42</v>
      </c>
      <c r="B54" s="24" t="s">
        <v>43</v>
      </c>
      <c r="C54" s="32">
        <v>2474.3</v>
      </c>
      <c r="D54" s="32">
        <v>365.7</v>
      </c>
      <c r="E54" s="31">
        <f t="shared" si="3"/>
        <v>14.779937760174594</v>
      </c>
    </row>
    <row r="55" spans="1:5" ht="15.75">
      <c r="A55" s="22">
        <v>43</v>
      </c>
      <c r="B55" s="24" t="s">
        <v>44</v>
      </c>
      <c r="C55" s="32">
        <v>29498.1</v>
      </c>
      <c r="D55" s="32">
        <v>2982.6</v>
      </c>
      <c r="E55" s="31">
        <f t="shared" si="3"/>
        <v>10.111159701811303</v>
      </c>
    </row>
    <row r="56" spans="1:5" ht="15.75">
      <c r="A56" s="22">
        <v>44</v>
      </c>
      <c r="B56" s="24" t="s">
        <v>45</v>
      </c>
      <c r="C56" s="32">
        <v>0</v>
      </c>
      <c r="D56" s="32">
        <v>0</v>
      </c>
      <c r="E56" s="31">
        <f t="shared" si="3"/>
        <v>0</v>
      </c>
    </row>
    <row r="57" spans="1:5" ht="47.25">
      <c r="A57" s="22">
        <v>45</v>
      </c>
      <c r="B57" s="24" t="s">
        <v>46</v>
      </c>
      <c r="C57" s="37">
        <v>9701.7</v>
      </c>
      <c r="D57" s="37">
        <v>1071.1</v>
      </c>
      <c r="E57" s="39">
        <f t="shared" si="3"/>
        <v>11.040333137491366</v>
      </c>
    </row>
    <row r="58" spans="1:5" ht="15.75">
      <c r="A58" s="22">
        <v>46</v>
      </c>
      <c r="B58" s="24" t="s">
        <v>47</v>
      </c>
      <c r="C58" s="35">
        <v>0</v>
      </c>
      <c r="D58" s="35">
        <v>0</v>
      </c>
      <c r="E58" s="31">
        <f t="shared" si="3"/>
        <v>0</v>
      </c>
    </row>
    <row r="59" spans="1:5" ht="15.75">
      <c r="A59" s="22">
        <v>47</v>
      </c>
      <c r="B59" s="24" t="s">
        <v>48</v>
      </c>
      <c r="C59" s="32"/>
      <c r="D59" s="32"/>
      <c r="E59" s="31">
        <f t="shared" si="3"/>
        <v>0</v>
      </c>
    </row>
    <row r="60" spans="1:5" ht="31.5">
      <c r="A60" s="22">
        <v>48</v>
      </c>
      <c r="B60" s="24" t="s">
        <v>49</v>
      </c>
      <c r="C60" s="32"/>
      <c r="D60" s="32"/>
      <c r="E60" s="31">
        <f t="shared" si="3"/>
        <v>0</v>
      </c>
    </row>
    <row r="61" spans="1:5" ht="15.75">
      <c r="A61" s="22">
        <v>49</v>
      </c>
      <c r="B61" s="24" t="s">
        <v>50</v>
      </c>
      <c r="C61" s="32">
        <v>20671.5</v>
      </c>
      <c r="D61" s="32">
        <v>1208.3</v>
      </c>
      <c r="E61" s="31">
        <f t="shared" si="3"/>
        <v>5.845245869917519</v>
      </c>
    </row>
    <row r="62" spans="1:5" ht="15.75">
      <c r="A62" s="22">
        <v>50</v>
      </c>
      <c r="B62" s="25" t="s">
        <v>51</v>
      </c>
      <c r="C62" s="28">
        <f>C63+C64</f>
        <v>0</v>
      </c>
      <c r="D62" s="28">
        <f>D63+D64</f>
        <v>0</v>
      </c>
      <c r="E62" s="31">
        <f t="shared" si="3"/>
        <v>0</v>
      </c>
    </row>
    <row r="63" spans="1:5" ht="15.75">
      <c r="A63" s="22">
        <v>51</v>
      </c>
      <c r="B63" s="26" t="s">
        <v>52</v>
      </c>
      <c r="C63" s="32"/>
      <c r="D63" s="32"/>
      <c r="E63" s="31">
        <f t="shared" si="3"/>
        <v>0</v>
      </c>
    </row>
    <row r="64" spans="1:5" ht="15.75">
      <c r="A64" s="22">
        <v>52</v>
      </c>
      <c r="B64" s="26" t="s">
        <v>53</v>
      </c>
      <c r="C64" s="32"/>
      <c r="D64" s="32"/>
      <c r="E64" s="31">
        <f t="shared" si="3"/>
        <v>0</v>
      </c>
    </row>
    <row r="65" spans="1:5" ht="31.5">
      <c r="A65" s="22">
        <v>53</v>
      </c>
      <c r="B65" s="25" t="s">
        <v>54</v>
      </c>
      <c r="C65" s="28">
        <f>C66+C68+C69+C70+C67</f>
        <v>4405.5</v>
      </c>
      <c r="D65" s="28">
        <f>D66+D68+D69+D70+D67</f>
        <v>214.7</v>
      </c>
      <c r="E65" s="31">
        <f t="shared" si="3"/>
        <v>4.873453637498581</v>
      </c>
    </row>
    <row r="66" spans="1:5" ht="15.75">
      <c r="A66" s="22">
        <v>54</v>
      </c>
      <c r="B66" s="26" t="s">
        <v>55</v>
      </c>
      <c r="C66" s="32"/>
      <c r="D66" s="32"/>
      <c r="E66" s="31">
        <f t="shared" si="3"/>
        <v>0</v>
      </c>
    </row>
    <row r="67" spans="1:5" ht="15.75">
      <c r="A67" s="22">
        <v>55</v>
      </c>
      <c r="B67" s="26" t="s">
        <v>56</v>
      </c>
      <c r="C67" s="32">
        <v>1989.6</v>
      </c>
      <c r="D67" s="32">
        <v>109.6</v>
      </c>
      <c r="E67" s="31">
        <f t="shared" si="3"/>
        <v>5.50864495375955</v>
      </c>
    </row>
    <row r="68" spans="1:5" ht="47.25">
      <c r="A68" s="22">
        <v>56</v>
      </c>
      <c r="B68" s="26" t="s">
        <v>57</v>
      </c>
      <c r="C68" s="32">
        <v>2329.9</v>
      </c>
      <c r="D68" s="32">
        <v>105.1</v>
      </c>
      <c r="E68" s="31">
        <f t="shared" si="3"/>
        <v>4.510923215588651</v>
      </c>
    </row>
    <row r="69" spans="1:5" ht="15.75">
      <c r="A69" s="22">
        <v>57</v>
      </c>
      <c r="B69" s="26" t="s">
        <v>58</v>
      </c>
      <c r="C69" s="35"/>
      <c r="D69" s="35"/>
      <c r="E69" s="31">
        <f t="shared" si="3"/>
        <v>0</v>
      </c>
    </row>
    <row r="70" spans="1:5" ht="31.5">
      <c r="A70" s="22">
        <v>58</v>
      </c>
      <c r="B70" s="26" t="s">
        <v>59</v>
      </c>
      <c r="C70" s="32">
        <v>86</v>
      </c>
      <c r="D70" s="32">
        <v>0</v>
      </c>
      <c r="E70" s="31">
        <f t="shared" si="3"/>
        <v>0</v>
      </c>
    </row>
    <row r="71" spans="1:5" ht="15.75">
      <c r="A71" s="22">
        <v>59</v>
      </c>
      <c r="B71" s="23" t="s">
        <v>60</v>
      </c>
      <c r="C71" s="28">
        <f>C72+C73+C74+C75+C76+C77+C78+C79+C80+C81</f>
        <v>58825</v>
      </c>
      <c r="D71" s="28">
        <f>D72+D73+D74+D75+D76+D77+D78+D79+D80+D81</f>
        <v>4289.3</v>
      </c>
      <c r="E71" s="31">
        <f t="shared" si="3"/>
        <v>7.291627709307267</v>
      </c>
    </row>
    <row r="72" spans="1:5" ht="15.75">
      <c r="A72" s="22">
        <v>60</v>
      </c>
      <c r="B72" s="24" t="s">
        <v>61</v>
      </c>
      <c r="C72" s="34"/>
      <c r="D72" s="34"/>
      <c r="E72" s="31">
        <f t="shared" si="3"/>
        <v>0</v>
      </c>
    </row>
    <row r="73" spans="1:5" ht="15.75">
      <c r="A73" s="22">
        <v>61</v>
      </c>
      <c r="B73" s="24" t="s">
        <v>62</v>
      </c>
      <c r="C73" s="32"/>
      <c r="D73" s="32"/>
      <c r="E73" s="31">
        <f t="shared" si="3"/>
        <v>0</v>
      </c>
    </row>
    <row r="74" spans="1:5" ht="15.75">
      <c r="A74" s="22">
        <v>62</v>
      </c>
      <c r="B74" s="24" t="s">
        <v>63</v>
      </c>
      <c r="C74" s="32"/>
      <c r="D74" s="32"/>
      <c r="E74" s="31">
        <f t="shared" si="3"/>
        <v>0</v>
      </c>
    </row>
    <row r="75" spans="1:5" ht="15.75">
      <c r="A75" s="22">
        <v>63</v>
      </c>
      <c r="B75" s="24" t="s">
        <v>64</v>
      </c>
      <c r="C75" s="32"/>
      <c r="D75" s="32"/>
      <c r="E75" s="31">
        <f t="shared" si="3"/>
        <v>0</v>
      </c>
    </row>
    <row r="76" spans="1:5" ht="15.75">
      <c r="A76" s="22">
        <v>64</v>
      </c>
      <c r="B76" s="24" t="s">
        <v>65</v>
      </c>
      <c r="C76" s="32"/>
      <c r="D76" s="32"/>
      <c r="E76" s="31">
        <f t="shared" si="3"/>
        <v>0</v>
      </c>
    </row>
    <row r="77" spans="1:5" ht="15.75">
      <c r="A77" s="22">
        <v>65</v>
      </c>
      <c r="B77" s="24" t="s">
        <v>66</v>
      </c>
      <c r="C77" s="32"/>
      <c r="D77" s="32"/>
      <c r="E77" s="31">
        <f t="shared" si="3"/>
        <v>0</v>
      </c>
    </row>
    <row r="78" spans="1:5" ht="15.75">
      <c r="A78" s="22">
        <v>66</v>
      </c>
      <c r="B78" s="24" t="s">
        <v>67</v>
      </c>
      <c r="C78" s="35">
        <v>40</v>
      </c>
      <c r="D78" s="35">
        <v>0</v>
      </c>
      <c r="E78" s="31">
        <f t="shared" si="3"/>
        <v>0</v>
      </c>
    </row>
    <row r="79" spans="1:5" ht="15.75">
      <c r="A79" s="22">
        <f aca="true" t="shared" si="4" ref="A79:A93">1+A78</f>
        <v>67</v>
      </c>
      <c r="B79" s="24" t="s">
        <v>68</v>
      </c>
      <c r="C79" s="35">
        <v>44007.9</v>
      </c>
      <c r="D79" s="35">
        <v>3285.3</v>
      </c>
      <c r="E79" s="31">
        <f t="shared" si="3"/>
        <v>7.465250557286305</v>
      </c>
    </row>
    <row r="80" spans="1:5" ht="15.75">
      <c r="A80" s="22">
        <f t="shared" si="4"/>
        <v>68</v>
      </c>
      <c r="B80" s="24" t="s">
        <v>69</v>
      </c>
      <c r="C80" s="32"/>
      <c r="D80" s="32"/>
      <c r="E80" s="31">
        <f t="shared" si="3"/>
        <v>0</v>
      </c>
    </row>
    <row r="81" spans="1:5" ht="31.5">
      <c r="A81" s="22">
        <f t="shared" si="4"/>
        <v>69</v>
      </c>
      <c r="B81" s="24" t="s">
        <v>70</v>
      </c>
      <c r="C81" s="32">
        <v>14777.1</v>
      </c>
      <c r="D81" s="32">
        <v>1004</v>
      </c>
      <c r="E81" s="31">
        <f t="shared" si="3"/>
        <v>6.794296580519858</v>
      </c>
    </row>
    <row r="82" spans="1:5" ht="15.75">
      <c r="A82" s="22">
        <f t="shared" si="4"/>
        <v>70</v>
      </c>
      <c r="B82" s="23" t="s">
        <v>71</v>
      </c>
      <c r="C82" s="28">
        <f>C83+C84+C85+C86</f>
        <v>98316</v>
      </c>
      <c r="D82" s="28">
        <f>D83+D84+D85+D86</f>
        <v>1201.9</v>
      </c>
      <c r="E82" s="31">
        <f t="shared" si="3"/>
        <v>1.2224866756173969</v>
      </c>
    </row>
    <row r="83" spans="1:5" ht="15.75">
      <c r="A83" s="22">
        <f t="shared" si="4"/>
        <v>71</v>
      </c>
      <c r="B83" s="24" t="s">
        <v>72</v>
      </c>
      <c r="C83" s="32">
        <v>16558.1</v>
      </c>
      <c r="D83" s="32">
        <v>0</v>
      </c>
      <c r="E83" s="31">
        <f t="shared" si="3"/>
        <v>0</v>
      </c>
    </row>
    <row r="84" spans="1:5" ht="15.75">
      <c r="A84" s="22">
        <f t="shared" si="4"/>
        <v>72</v>
      </c>
      <c r="B84" s="24" t="s">
        <v>73</v>
      </c>
      <c r="C84" s="32">
        <v>41804.2</v>
      </c>
      <c r="D84" s="32">
        <v>0</v>
      </c>
      <c r="E84" s="31">
        <f t="shared" si="3"/>
        <v>0</v>
      </c>
    </row>
    <row r="85" spans="1:5" ht="15.75">
      <c r="A85" s="22">
        <f t="shared" si="4"/>
        <v>73</v>
      </c>
      <c r="B85" s="24" t="s">
        <v>74</v>
      </c>
      <c r="C85" s="32">
        <v>24905.2</v>
      </c>
      <c r="D85" s="32">
        <v>300</v>
      </c>
      <c r="E85" s="31">
        <f t="shared" si="3"/>
        <v>1.2045677207972632</v>
      </c>
    </row>
    <row r="86" spans="1:5" ht="31.5">
      <c r="A86" s="22">
        <f t="shared" si="4"/>
        <v>74</v>
      </c>
      <c r="B86" s="24" t="s">
        <v>75</v>
      </c>
      <c r="C86" s="32">
        <v>15048.5</v>
      </c>
      <c r="D86" s="32">
        <v>901.9</v>
      </c>
      <c r="E86" s="31">
        <f t="shared" si="3"/>
        <v>5.99328836761139</v>
      </c>
    </row>
    <row r="87" spans="1:5" ht="15.75">
      <c r="A87" s="22">
        <f t="shared" si="4"/>
        <v>75</v>
      </c>
      <c r="B87" s="23" t="s">
        <v>76</v>
      </c>
      <c r="C87" s="28"/>
      <c r="D87" s="28"/>
      <c r="E87" s="31">
        <f t="shared" si="3"/>
        <v>0</v>
      </c>
    </row>
    <row r="88" spans="1:5" ht="15.75">
      <c r="A88" s="22">
        <f t="shared" si="4"/>
        <v>76</v>
      </c>
      <c r="B88" s="23" t="s">
        <v>77</v>
      </c>
      <c r="C88" s="28">
        <f>C89+C90+C91+C92+C93+C94+C95+C96+C97</f>
        <v>510652.9</v>
      </c>
      <c r="D88" s="28">
        <f>D89+D90+D91+D92+D93+D94+D95+D96+D97</f>
        <v>39228.399999999994</v>
      </c>
      <c r="E88" s="31">
        <f t="shared" si="3"/>
        <v>7.682008659894028</v>
      </c>
    </row>
    <row r="89" spans="1:5" ht="15.75">
      <c r="A89" s="22">
        <f t="shared" si="4"/>
        <v>77</v>
      </c>
      <c r="B89" s="24" t="s">
        <v>78</v>
      </c>
      <c r="C89" s="35">
        <v>188511.7</v>
      </c>
      <c r="D89" s="35">
        <v>16911.1</v>
      </c>
      <c r="E89" s="31">
        <f t="shared" si="3"/>
        <v>8.970849024225021</v>
      </c>
    </row>
    <row r="90" spans="1:5" ht="15.75">
      <c r="A90" s="22">
        <f t="shared" si="4"/>
        <v>78</v>
      </c>
      <c r="B90" s="24" t="s">
        <v>79</v>
      </c>
      <c r="C90" s="36">
        <v>233404.5</v>
      </c>
      <c r="D90" s="36">
        <v>15038.8</v>
      </c>
      <c r="E90" s="31">
        <f t="shared" si="3"/>
        <v>6.443234813381918</v>
      </c>
    </row>
    <row r="91" spans="1:5" ht="15.75">
      <c r="A91" s="22">
        <f t="shared" si="4"/>
        <v>79</v>
      </c>
      <c r="B91" s="24" t="s">
        <v>80</v>
      </c>
      <c r="C91" s="36"/>
      <c r="D91" s="36"/>
      <c r="E91" s="31">
        <f t="shared" si="3"/>
        <v>0</v>
      </c>
    </row>
    <row r="92" spans="1:5" ht="15.75">
      <c r="A92" s="22">
        <f t="shared" si="4"/>
        <v>80</v>
      </c>
      <c r="B92" s="24" t="s">
        <v>81</v>
      </c>
      <c r="C92" s="36"/>
      <c r="D92" s="36"/>
      <c r="E92" s="31">
        <f t="shared" si="3"/>
        <v>0</v>
      </c>
    </row>
    <row r="93" spans="1:5" ht="31.5">
      <c r="A93" s="22">
        <f t="shared" si="4"/>
        <v>81</v>
      </c>
      <c r="B93" s="24" t="s">
        <v>82</v>
      </c>
      <c r="C93" s="36"/>
      <c r="D93" s="36"/>
      <c r="E93" s="31">
        <f t="shared" si="3"/>
        <v>0</v>
      </c>
    </row>
    <row r="94" spans="1:5" ht="31.5">
      <c r="A94" s="22">
        <f>1+A93</f>
        <v>82</v>
      </c>
      <c r="B94" s="24" t="s">
        <v>83</v>
      </c>
      <c r="C94" s="32"/>
      <c r="D94" s="32"/>
      <c r="E94" s="31">
        <f t="shared" si="3"/>
        <v>0</v>
      </c>
    </row>
    <row r="95" spans="1:5" ht="15.75">
      <c r="A95" s="22">
        <f>1+A94</f>
        <v>83</v>
      </c>
      <c r="B95" s="24" t="s">
        <v>124</v>
      </c>
      <c r="C95" s="32">
        <v>53159</v>
      </c>
      <c r="D95" s="32">
        <v>4677.8</v>
      </c>
      <c r="E95" s="31">
        <f t="shared" si="3"/>
        <v>8.799638819390884</v>
      </c>
    </row>
    <row r="96" spans="1:5" ht="15.75">
      <c r="A96" s="22">
        <f aca="true" t="shared" si="5" ref="A96:A133">1+A95</f>
        <v>84</v>
      </c>
      <c r="B96" s="24" t="s">
        <v>84</v>
      </c>
      <c r="C96" s="32">
        <v>3886.3</v>
      </c>
      <c r="D96" s="32">
        <v>67</v>
      </c>
      <c r="E96" s="31">
        <f t="shared" si="3"/>
        <v>1.7240048375061112</v>
      </c>
    </row>
    <row r="97" spans="1:5" ht="15.75">
      <c r="A97" s="22">
        <f t="shared" si="5"/>
        <v>85</v>
      </c>
      <c r="B97" s="24" t="s">
        <v>85</v>
      </c>
      <c r="C97" s="37">
        <v>31691.4</v>
      </c>
      <c r="D97" s="37">
        <v>2533.7</v>
      </c>
      <c r="E97" s="31">
        <f t="shared" si="3"/>
        <v>7.994913446550167</v>
      </c>
    </row>
    <row r="98" spans="1:5" ht="31.5">
      <c r="A98" s="22">
        <f t="shared" si="5"/>
        <v>86</v>
      </c>
      <c r="B98" s="23" t="s">
        <v>86</v>
      </c>
      <c r="C98" s="28">
        <f>C99+C100+C101</f>
        <v>79316.4</v>
      </c>
      <c r="D98" s="28">
        <f>D99+D100+D101</f>
        <v>3029.2</v>
      </c>
      <c r="E98" s="31">
        <f t="shared" si="3"/>
        <v>3.8191345043395817</v>
      </c>
    </row>
    <row r="99" spans="1:5" ht="15.75">
      <c r="A99" s="22">
        <f t="shared" si="5"/>
        <v>87</v>
      </c>
      <c r="B99" s="24" t="s">
        <v>87</v>
      </c>
      <c r="C99" s="32">
        <v>64361</v>
      </c>
      <c r="D99" s="32">
        <v>2248</v>
      </c>
      <c r="E99" s="31">
        <f t="shared" si="3"/>
        <v>3.4927984338341544</v>
      </c>
    </row>
    <row r="100" spans="1:5" ht="15.75">
      <c r="A100" s="22">
        <f t="shared" si="5"/>
        <v>88</v>
      </c>
      <c r="B100" s="24" t="s">
        <v>88</v>
      </c>
      <c r="C100" s="32"/>
      <c r="D100" s="32"/>
      <c r="E100" s="31">
        <f t="shared" si="3"/>
        <v>0</v>
      </c>
    </row>
    <row r="101" spans="1:5" ht="33" customHeight="1">
      <c r="A101" s="22">
        <f t="shared" si="5"/>
        <v>89</v>
      </c>
      <c r="B101" s="24" t="s">
        <v>89</v>
      </c>
      <c r="C101" s="37">
        <v>14955.4</v>
      </c>
      <c r="D101" s="37">
        <v>781.2</v>
      </c>
      <c r="E101" s="39">
        <f t="shared" si="3"/>
        <v>5.223531299731201</v>
      </c>
    </row>
    <row r="102" spans="1:5" ht="15.75">
      <c r="A102" s="22">
        <f t="shared" si="5"/>
        <v>90</v>
      </c>
      <c r="B102" s="23" t="s">
        <v>90</v>
      </c>
      <c r="C102" s="28">
        <f>C103+C104+C105+C106+C107+C108+C109+C110</f>
        <v>0</v>
      </c>
      <c r="D102" s="28">
        <f>D103+D104+D105+D106+D107+D108+D109+D110</f>
        <v>0</v>
      </c>
      <c r="E102" s="31">
        <f t="shared" si="3"/>
        <v>0</v>
      </c>
    </row>
    <row r="103" spans="1:5" ht="15.75">
      <c r="A103" s="22">
        <f t="shared" si="5"/>
        <v>91</v>
      </c>
      <c r="B103" s="24" t="s">
        <v>91</v>
      </c>
      <c r="C103" s="32"/>
      <c r="D103" s="32"/>
      <c r="E103" s="31">
        <f t="shared" si="3"/>
        <v>0</v>
      </c>
    </row>
    <row r="104" spans="1:5" ht="15.75">
      <c r="A104" s="22">
        <f t="shared" si="5"/>
        <v>92</v>
      </c>
      <c r="B104" s="24" t="s">
        <v>92</v>
      </c>
      <c r="C104" s="32"/>
      <c r="D104" s="32"/>
      <c r="E104" s="31">
        <f t="shared" si="3"/>
        <v>0</v>
      </c>
    </row>
    <row r="105" spans="1:5" ht="31.5">
      <c r="A105" s="22">
        <f t="shared" si="5"/>
        <v>93</v>
      </c>
      <c r="B105" s="24" t="s">
        <v>93</v>
      </c>
      <c r="C105" s="32"/>
      <c r="D105" s="32"/>
      <c r="E105" s="31">
        <f t="shared" si="3"/>
        <v>0</v>
      </c>
    </row>
    <row r="106" spans="1:5" ht="15.75">
      <c r="A106" s="22">
        <f t="shared" si="5"/>
        <v>94</v>
      </c>
      <c r="B106" s="24" t="s">
        <v>94</v>
      </c>
      <c r="C106" s="32"/>
      <c r="D106" s="32"/>
      <c r="E106" s="31">
        <f t="shared" si="3"/>
        <v>0</v>
      </c>
    </row>
    <row r="107" spans="1:5" ht="15.75">
      <c r="A107" s="22">
        <f t="shared" si="5"/>
        <v>95</v>
      </c>
      <c r="B107" s="24" t="s">
        <v>95</v>
      </c>
      <c r="C107" s="32"/>
      <c r="D107" s="32"/>
      <c r="E107" s="31">
        <f t="shared" si="3"/>
        <v>0</v>
      </c>
    </row>
    <row r="108" spans="1:5" ht="31.5">
      <c r="A108" s="22">
        <f t="shared" si="5"/>
        <v>96</v>
      </c>
      <c r="B108" s="24" t="s">
        <v>96</v>
      </c>
      <c r="C108" s="32"/>
      <c r="D108" s="32"/>
      <c r="E108" s="31">
        <f t="shared" si="3"/>
        <v>0</v>
      </c>
    </row>
    <row r="109" spans="1:5" ht="15.75">
      <c r="A109" s="22">
        <f t="shared" si="5"/>
        <v>97</v>
      </c>
      <c r="B109" s="24" t="s">
        <v>97</v>
      </c>
      <c r="C109" s="32"/>
      <c r="D109" s="32"/>
      <c r="E109" s="31">
        <f t="shared" si="3"/>
        <v>0</v>
      </c>
    </row>
    <row r="110" spans="1:5" ht="15.75">
      <c r="A110" s="22">
        <f t="shared" si="5"/>
        <v>98</v>
      </c>
      <c r="B110" s="24" t="s">
        <v>98</v>
      </c>
      <c r="C110" s="37">
        <v>0</v>
      </c>
      <c r="D110" s="37">
        <v>0</v>
      </c>
      <c r="E110" s="31">
        <f t="shared" si="3"/>
        <v>0</v>
      </c>
    </row>
    <row r="111" spans="1:5" ht="15.75">
      <c r="A111" s="22">
        <f t="shared" si="5"/>
        <v>99</v>
      </c>
      <c r="B111" s="23" t="s">
        <v>99</v>
      </c>
      <c r="C111" s="28">
        <f>C112+C113+C114+C115+C116</f>
        <v>41980.6</v>
      </c>
      <c r="D111" s="28">
        <f>D112+D113+D114+D115+D116</f>
        <v>1965.6000000000001</v>
      </c>
      <c r="E111" s="31">
        <f t="shared" si="3"/>
        <v>4.682162713253265</v>
      </c>
    </row>
    <row r="112" spans="1:5" ht="15.75">
      <c r="A112" s="22">
        <f t="shared" si="5"/>
        <v>100</v>
      </c>
      <c r="B112" s="24" t="s">
        <v>100</v>
      </c>
      <c r="C112" s="32">
        <v>6121.2</v>
      </c>
      <c r="D112" s="32">
        <v>482.2</v>
      </c>
      <c r="E112" s="31">
        <f t="shared" si="3"/>
        <v>7.877540351565053</v>
      </c>
    </row>
    <row r="113" spans="1:5" ht="15.75">
      <c r="A113" s="22">
        <f t="shared" si="5"/>
        <v>101</v>
      </c>
      <c r="B113" s="24" t="s">
        <v>101</v>
      </c>
      <c r="C113" s="32"/>
      <c r="D113" s="32"/>
      <c r="E113" s="31">
        <f>IF(C113&gt;0,D113/C113*100,0)</f>
        <v>0</v>
      </c>
    </row>
    <row r="114" spans="1:5" ht="15.75">
      <c r="A114" s="22">
        <f t="shared" si="5"/>
        <v>102</v>
      </c>
      <c r="B114" s="24" t="s">
        <v>102</v>
      </c>
      <c r="C114" s="32">
        <v>8054.9</v>
      </c>
      <c r="D114" s="32">
        <v>0</v>
      </c>
      <c r="E114" s="31">
        <f>IF(C114&gt;0,D114/C114*100,0)</f>
        <v>0</v>
      </c>
    </row>
    <row r="115" spans="1:5" ht="15.75">
      <c r="A115" s="22">
        <f t="shared" si="5"/>
        <v>103</v>
      </c>
      <c r="B115" s="24" t="s">
        <v>103</v>
      </c>
      <c r="C115" s="32">
        <v>27804.5</v>
      </c>
      <c r="D115" s="32">
        <v>1483.4</v>
      </c>
      <c r="E115" s="31">
        <f>IF(C115&gt;0,D115/C115*100,0)</f>
        <v>5.335107626463342</v>
      </c>
    </row>
    <row r="116" spans="1:5" ht="15.75">
      <c r="A116" s="22">
        <f t="shared" si="5"/>
        <v>104</v>
      </c>
      <c r="B116" s="24" t="s">
        <v>104</v>
      </c>
      <c r="C116" s="37"/>
      <c r="D116" s="37"/>
      <c r="E116" s="31">
        <f>IF(C116&gt;0,D116/C116*100,0)</f>
        <v>0</v>
      </c>
    </row>
    <row r="117" spans="1:5" ht="15.75">
      <c r="A117" s="22">
        <f t="shared" si="5"/>
        <v>105</v>
      </c>
      <c r="B117" s="23" t="s">
        <v>105</v>
      </c>
      <c r="C117" s="30">
        <f>C118+C119+C122+C120+C121</f>
        <v>43144.1</v>
      </c>
      <c r="D117" s="30">
        <f>D118+D119+D122+D120+D121</f>
        <v>2877</v>
      </c>
      <c r="E117" s="31">
        <f aca="true" t="shared" si="6" ref="E117:E127">IF(C117&gt;0,D117/C117*100,0)</f>
        <v>6.668350944856886</v>
      </c>
    </row>
    <row r="118" spans="1:5" ht="15.75">
      <c r="A118" s="22">
        <f t="shared" si="5"/>
        <v>106</v>
      </c>
      <c r="B118" s="24" t="s">
        <v>106</v>
      </c>
      <c r="C118" s="37">
        <v>41563</v>
      </c>
      <c r="D118" s="37">
        <v>2583.1</v>
      </c>
      <c r="E118" s="31">
        <f t="shared" si="6"/>
        <v>6.214902677862522</v>
      </c>
    </row>
    <row r="119" spans="1:5" ht="15.75">
      <c r="A119" s="22">
        <f t="shared" si="5"/>
        <v>107</v>
      </c>
      <c r="B119" s="24" t="s">
        <v>107</v>
      </c>
      <c r="C119" s="37">
        <v>300</v>
      </c>
      <c r="D119" s="37">
        <v>53.5</v>
      </c>
      <c r="E119" s="31">
        <f t="shared" si="6"/>
        <v>17.833333333333336</v>
      </c>
    </row>
    <row r="120" spans="1:5" ht="15.75">
      <c r="A120" s="22">
        <f t="shared" si="5"/>
        <v>108</v>
      </c>
      <c r="B120" s="24" t="s">
        <v>108</v>
      </c>
      <c r="C120" s="37">
        <v>0</v>
      </c>
      <c r="D120" s="37">
        <v>0</v>
      </c>
      <c r="E120" s="31">
        <f t="shared" si="6"/>
        <v>0</v>
      </c>
    </row>
    <row r="121" spans="1:5" ht="31.5">
      <c r="A121" s="22">
        <f t="shared" si="5"/>
        <v>109</v>
      </c>
      <c r="B121" s="24" t="s">
        <v>109</v>
      </c>
      <c r="C121" s="33"/>
      <c r="D121" s="33"/>
      <c r="E121" s="31">
        <f t="shared" si="6"/>
        <v>0</v>
      </c>
    </row>
    <row r="122" spans="1:5" ht="31.5">
      <c r="A122" s="22">
        <f t="shared" si="5"/>
        <v>110</v>
      </c>
      <c r="B122" s="24" t="s">
        <v>110</v>
      </c>
      <c r="C122" s="37">
        <v>1281.1</v>
      </c>
      <c r="D122" s="37">
        <v>240.4</v>
      </c>
      <c r="E122" s="31">
        <f t="shared" si="6"/>
        <v>18.76512372180158</v>
      </c>
    </row>
    <row r="123" spans="1:5" ht="15.75">
      <c r="A123" s="22">
        <f t="shared" si="5"/>
        <v>111</v>
      </c>
      <c r="B123" s="23" t="s">
        <v>111</v>
      </c>
      <c r="C123" s="38">
        <f>C124+C125+C126</f>
        <v>0</v>
      </c>
      <c r="D123" s="38">
        <f>D124+D125+D126</f>
        <v>0</v>
      </c>
      <c r="E123" s="31">
        <f t="shared" si="6"/>
        <v>0</v>
      </c>
    </row>
    <row r="124" spans="1:5" ht="15.75">
      <c r="A124" s="22">
        <f t="shared" si="5"/>
        <v>112</v>
      </c>
      <c r="B124" s="24" t="s">
        <v>112</v>
      </c>
      <c r="C124" s="33"/>
      <c r="D124" s="33"/>
      <c r="E124" s="31">
        <f t="shared" si="6"/>
        <v>0</v>
      </c>
    </row>
    <row r="125" spans="1:5" ht="15.75">
      <c r="A125" s="22">
        <f t="shared" si="5"/>
        <v>113</v>
      </c>
      <c r="B125" s="24" t="s">
        <v>113</v>
      </c>
      <c r="C125" s="33"/>
      <c r="D125" s="33"/>
      <c r="E125" s="31">
        <f t="shared" si="6"/>
        <v>0</v>
      </c>
    </row>
    <row r="126" spans="1:5" ht="31.5">
      <c r="A126" s="22">
        <f t="shared" si="5"/>
        <v>114</v>
      </c>
      <c r="B126" s="24" t="s">
        <v>114</v>
      </c>
      <c r="C126" s="33"/>
      <c r="D126" s="33"/>
      <c r="E126" s="31">
        <f t="shared" si="6"/>
        <v>0</v>
      </c>
    </row>
    <row r="127" spans="1:5" ht="31.5">
      <c r="A127" s="22">
        <f t="shared" si="5"/>
        <v>115</v>
      </c>
      <c r="B127" s="23" t="s">
        <v>115</v>
      </c>
      <c r="C127" s="30">
        <v>47.5</v>
      </c>
      <c r="D127" s="30">
        <v>0</v>
      </c>
      <c r="E127" s="31">
        <f t="shared" si="6"/>
        <v>0</v>
      </c>
    </row>
    <row r="128" spans="1:5" ht="47.25">
      <c r="A128" s="22">
        <f t="shared" si="5"/>
        <v>116</v>
      </c>
      <c r="B128" s="23" t="s">
        <v>116</v>
      </c>
      <c r="C128" s="28">
        <f>C129+C130+C131</f>
        <v>0</v>
      </c>
      <c r="D128" s="28">
        <f>D129+D130+D131</f>
        <v>0</v>
      </c>
      <c r="E128" s="31">
        <f aca="true" t="shared" si="7" ref="E128:E133">IF(C128&gt;0,D128/C128*100,0)</f>
        <v>0</v>
      </c>
    </row>
    <row r="129" spans="1:5" ht="15.75">
      <c r="A129" s="22">
        <f t="shared" si="5"/>
        <v>117</v>
      </c>
      <c r="B129" s="24" t="s">
        <v>117</v>
      </c>
      <c r="C129" s="32"/>
      <c r="D129" s="32"/>
      <c r="E129" s="31">
        <f t="shared" si="7"/>
        <v>0</v>
      </c>
    </row>
    <row r="130" spans="1:5" ht="15.75">
      <c r="A130" s="22">
        <f t="shared" si="5"/>
        <v>118</v>
      </c>
      <c r="B130" s="24" t="s">
        <v>118</v>
      </c>
      <c r="C130" s="32"/>
      <c r="D130" s="32"/>
      <c r="E130" s="31">
        <f t="shared" si="7"/>
        <v>0</v>
      </c>
    </row>
    <row r="131" spans="1:5" ht="66" customHeight="1">
      <c r="A131" s="22">
        <f t="shared" si="5"/>
        <v>119</v>
      </c>
      <c r="B131" s="27" t="s">
        <v>119</v>
      </c>
      <c r="C131" s="32"/>
      <c r="D131" s="32"/>
      <c r="E131" s="31">
        <f t="shared" si="7"/>
        <v>0</v>
      </c>
    </row>
    <row r="132" spans="1:5" ht="31.5">
      <c r="A132" s="22">
        <f t="shared" si="5"/>
        <v>120</v>
      </c>
      <c r="B132" s="23" t="s">
        <v>120</v>
      </c>
      <c r="C132" s="28">
        <f>C50-C133</f>
        <v>-4350.099999999977</v>
      </c>
      <c r="D132" s="28">
        <f>D50-D133</f>
        <v>-57.59999999999127</v>
      </c>
      <c r="E132" s="31">
        <f t="shared" si="7"/>
        <v>0</v>
      </c>
    </row>
    <row r="133" spans="1:5" ht="19.5" customHeight="1">
      <c r="A133" s="22">
        <f t="shared" si="5"/>
        <v>121</v>
      </c>
      <c r="B133" s="23" t="s">
        <v>121</v>
      </c>
      <c r="C133" s="28">
        <f>C52+C62+C65+C71+C82+C87+C88+C98+C102+C111+C128+C127+C123+C117</f>
        <v>900711.4</v>
      </c>
      <c r="D133" s="28">
        <f>D52+D62+D65+D71+D82+D87+D88+D98+D102+D111+D128+D127+D123+D117</f>
        <v>58715.89999999999</v>
      </c>
      <c r="E133" s="31">
        <f t="shared" si="7"/>
        <v>6.518836111100625</v>
      </c>
    </row>
  </sheetData>
  <sheetProtection selectLockedCells="1" selectUnlockedCells="1"/>
  <mergeCells count="5">
    <mergeCell ref="A51:E51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2019-02-11T07:33:58Z</cp:lastPrinted>
  <dcterms:modified xsi:type="dcterms:W3CDTF">2019-02-11T07:34:32Z</dcterms:modified>
  <cp:category/>
  <cp:version/>
  <cp:contentType/>
  <cp:contentStatus/>
</cp:coreProperties>
</file>